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https://appriver3651017129-my.sharepoint.com/personal/gluethke_crisis1_com/Documents/Desktop/1. Active Contracts/Avenity Agent/Ketchum/Ketchum - 2022-177 (PO )(300)(Eve)(12-9)/"/>
    </mc:Choice>
  </mc:AlternateContent>
  <xr:revisionPtr revIDLastSave="186" documentId="8_{529F3236-1E3F-4A4E-95BC-82BED7F19D41}" xr6:coauthVersionLast="47" xr6:coauthVersionMax="47" xr10:uidLastSave="{1D919DDD-685F-40CE-8987-5E5526EFA36F}"/>
  <bookViews>
    <workbookView xWindow="-108" yWindow="-108" windowWidth="23256" windowHeight="12576" activeTab="2" xr2:uid="{37AA0CD3-FC85-428E-B150-638A03D7CDE9}"/>
  </bookViews>
  <sheets>
    <sheet name="Read Me" sheetId="7" r:id="rId1"/>
    <sheet name="Text" sheetId="3" r:id="rId2"/>
    <sheet name="Scores" sheetId="1" r:id="rId3"/>
    <sheet name="PY Comparisons" sheetId="5" r:id="rId4"/>
    <sheet name="Assessment IAs" sheetId="6" r:id="rId5"/>
  </sheets>
  <definedNames>
    <definedName name="_xlnm._FilterDatabase" localSheetId="4" hidden="1">'Assessment IAs'!$A$2:$D$108</definedName>
    <definedName name="_xlnm._FilterDatabase" localSheetId="2" hidden="1">Scores!$A$1:$AS$108</definedName>
    <definedName name="_xlnm._FilterDatabase" localSheetId="1" hidden="1">Text!$A$2:$W$108</definedName>
    <definedName name="_xlnm.Print_Titles" localSheetId="2">Scores!$1:$1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6" l="1"/>
  <c r="F20" i="6"/>
  <c r="E20" i="6"/>
  <c r="G3" i="1"/>
  <c r="U3" i="3" l="1"/>
  <c r="J16" i="5"/>
  <c r="O108" i="1"/>
  <c r="M108" i="1"/>
  <c r="N108" i="1" s="1"/>
  <c r="O107" i="1"/>
  <c r="M107" i="1"/>
  <c r="N107" i="1" s="1"/>
  <c r="O106" i="1"/>
  <c r="M106" i="1"/>
  <c r="N106" i="1" s="1"/>
  <c r="O105" i="1"/>
  <c r="M105" i="1"/>
  <c r="N105" i="1" s="1"/>
  <c r="O104" i="1"/>
  <c r="M104" i="1"/>
  <c r="N104" i="1" s="1"/>
  <c r="O103" i="1"/>
  <c r="M103" i="1"/>
  <c r="N103" i="1" s="1"/>
  <c r="O102" i="1"/>
  <c r="M102" i="1"/>
  <c r="N102" i="1" s="1"/>
  <c r="O101" i="1"/>
  <c r="M101" i="1"/>
  <c r="N101" i="1" s="1"/>
  <c r="O100" i="1"/>
  <c r="M100" i="1"/>
  <c r="N100" i="1" s="1"/>
  <c r="O99" i="1"/>
  <c r="M99" i="1"/>
  <c r="N99" i="1" s="1"/>
  <c r="O98" i="1"/>
  <c r="M98" i="1"/>
  <c r="N98" i="1" s="1"/>
  <c r="O97" i="1"/>
  <c r="M97" i="1"/>
  <c r="N97" i="1" s="1"/>
  <c r="O96" i="1"/>
  <c r="M96" i="1"/>
  <c r="N96" i="1" s="1"/>
  <c r="O95" i="1"/>
  <c r="M95" i="1"/>
  <c r="N95" i="1" s="1"/>
  <c r="O94" i="1"/>
  <c r="M94" i="1"/>
  <c r="N94" i="1" s="1"/>
  <c r="O93" i="1"/>
  <c r="M93" i="1"/>
  <c r="N93" i="1" s="1"/>
  <c r="O92" i="1"/>
  <c r="M92" i="1"/>
  <c r="N92" i="1" s="1"/>
  <c r="O91" i="1"/>
  <c r="M91" i="1"/>
  <c r="N91" i="1" s="1"/>
  <c r="O90" i="1"/>
  <c r="M90" i="1"/>
  <c r="N90" i="1" s="1"/>
  <c r="O89" i="1"/>
  <c r="M89" i="1"/>
  <c r="N89" i="1" s="1"/>
  <c r="O88" i="1"/>
  <c r="M88" i="1"/>
  <c r="N88" i="1" s="1"/>
  <c r="O87" i="1"/>
  <c r="M87" i="1"/>
  <c r="N87" i="1" s="1"/>
  <c r="O86" i="1"/>
  <c r="M86" i="1"/>
  <c r="N86" i="1" s="1"/>
  <c r="O85" i="1"/>
  <c r="M85" i="1"/>
  <c r="N85" i="1" s="1"/>
  <c r="O84" i="1"/>
  <c r="M84" i="1"/>
  <c r="N84" i="1" s="1"/>
  <c r="O83" i="1"/>
  <c r="M83" i="1"/>
  <c r="N83" i="1" s="1"/>
  <c r="O82" i="1"/>
  <c r="M82" i="1"/>
  <c r="N82" i="1" s="1"/>
  <c r="O81" i="1"/>
  <c r="M81" i="1"/>
  <c r="N81" i="1" s="1"/>
  <c r="O80" i="1"/>
  <c r="M80" i="1"/>
  <c r="N80" i="1" s="1"/>
  <c r="O79" i="1"/>
  <c r="M79" i="1"/>
  <c r="N79" i="1" s="1"/>
  <c r="O78" i="1"/>
  <c r="M78" i="1"/>
  <c r="N78" i="1" s="1"/>
  <c r="O77" i="1"/>
  <c r="M77" i="1"/>
  <c r="N77" i="1" s="1"/>
  <c r="O76" i="1"/>
  <c r="M76" i="1"/>
  <c r="N76" i="1" s="1"/>
  <c r="O75" i="1"/>
  <c r="M75" i="1"/>
  <c r="N75" i="1" s="1"/>
  <c r="O74" i="1"/>
  <c r="M74" i="1"/>
  <c r="N74" i="1" s="1"/>
  <c r="O73" i="1"/>
  <c r="M73" i="1"/>
  <c r="N73" i="1" s="1"/>
  <c r="O72" i="1"/>
  <c r="M72" i="1"/>
  <c r="N72" i="1" s="1"/>
  <c r="O71" i="1"/>
  <c r="M71" i="1"/>
  <c r="N71" i="1" s="1"/>
  <c r="O70" i="1"/>
  <c r="M70" i="1"/>
  <c r="N70" i="1" s="1"/>
  <c r="O69" i="1"/>
  <c r="M69" i="1"/>
  <c r="N69" i="1" s="1"/>
  <c r="O68" i="1"/>
  <c r="M68" i="1"/>
  <c r="N68" i="1" s="1"/>
  <c r="O67" i="1"/>
  <c r="M67" i="1"/>
  <c r="N67" i="1" s="1"/>
  <c r="O66" i="1"/>
  <c r="M66" i="1"/>
  <c r="N66" i="1" s="1"/>
  <c r="O65" i="1"/>
  <c r="M65" i="1"/>
  <c r="N65" i="1" s="1"/>
  <c r="O64" i="1"/>
  <c r="M64" i="1"/>
  <c r="N64" i="1" s="1"/>
  <c r="O63" i="1"/>
  <c r="M63" i="1"/>
  <c r="N63" i="1" s="1"/>
  <c r="O62" i="1"/>
  <c r="M62" i="1"/>
  <c r="N62" i="1" s="1"/>
  <c r="O61" i="1"/>
  <c r="M61" i="1"/>
  <c r="N61" i="1" s="1"/>
  <c r="O60" i="1"/>
  <c r="M60" i="1"/>
  <c r="N60" i="1" s="1"/>
  <c r="O59" i="1"/>
  <c r="M59" i="1"/>
  <c r="N59" i="1" s="1"/>
  <c r="O58" i="1"/>
  <c r="M58" i="1"/>
  <c r="N58" i="1" s="1"/>
  <c r="O57" i="1"/>
  <c r="M57" i="1"/>
  <c r="N57" i="1" s="1"/>
  <c r="O56" i="1"/>
  <c r="M56" i="1"/>
  <c r="N56" i="1" s="1"/>
  <c r="O55" i="1"/>
  <c r="M55" i="1"/>
  <c r="N55" i="1" s="1"/>
  <c r="O54" i="1"/>
  <c r="M54" i="1"/>
  <c r="N54" i="1" s="1"/>
  <c r="O53" i="1"/>
  <c r="M53" i="1"/>
  <c r="N53" i="1" s="1"/>
  <c r="O52" i="1"/>
  <c r="M52" i="1"/>
  <c r="N52" i="1" s="1"/>
  <c r="O51" i="1"/>
  <c r="M51" i="1"/>
  <c r="N51" i="1" s="1"/>
  <c r="O50" i="1"/>
  <c r="M50" i="1"/>
  <c r="N50" i="1" s="1"/>
  <c r="O49" i="1"/>
  <c r="M49" i="1"/>
  <c r="N49" i="1" s="1"/>
  <c r="O48" i="1"/>
  <c r="M48" i="1"/>
  <c r="N48" i="1" s="1"/>
  <c r="O47" i="1"/>
  <c r="M47" i="1"/>
  <c r="N47" i="1" s="1"/>
  <c r="O46" i="1"/>
  <c r="M46" i="1"/>
  <c r="N46" i="1" s="1"/>
  <c r="O45" i="1"/>
  <c r="M45" i="1"/>
  <c r="N45" i="1" s="1"/>
  <c r="O44" i="1"/>
  <c r="M44" i="1"/>
  <c r="N44" i="1" s="1"/>
  <c r="O43" i="1"/>
  <c r="M43" i="1"/>
  <c r="N43" i="1" s="1"/>
  <c r="O42" i="1"/>
  <c r="M42" i="1"/>
  <c r="N42" i="1" s="1"/>
  <c r="O41" i="1"/>
  <c r="M41" i="1"/>
  <c r="N41" i="1" s="1"/>
  <c r="O40" i="1"/>
  <c r="M40" i="1"/>
  <c r="N40" i="1" s="1"/>
  <c r="O39" i="1"/>
  <c r="M39" i="1"/>
  <c r="N39" i="1" s="1"/>
  <c r="O38" i="1"/>
  <c r="M38" i="1"/>
  <c r="N38" i="1" s="1"/>
  <c r="O37" i="1"/>
  <c r="M37" i="1"/>
  <c r="N37" i="1" s="1"/>
  <c r="O36" i="1"/>
  <c r="M36" i="1"/>
  <c r="N36" i="1" s="1"/>
  <c r="O35" i="1"/>
  <c r="M35" i="1"/>
  <c r="N35" i="1" s="1"/>
  <c r="O34" i="1"/>
  <c r="M34" i="1"/>
  <c r="N34" i="1" s="1"/>
  <c r="O33" i="1"/>
  <c r="M33" i="1"/>
  <c r="N33" i="1" s="1"/>
  <c r="O32" i="1"/>
  <c r="M32" i="1"/>
  <c r="N32" i="1" s="1"/>
  <c r="O31" i="1"/>
  <c r="M31" i="1"/>
  <c r="N31" i="1" s="1"/>
  <c r="O30" i="1"/>
  <c r="M30" i="1"/>
  <c r="N30" i="1" s="1"/>
  <c r="O29" i="1"/>
  <c r="M29" i="1"/>
  <c r="N29" i="1" s="1"/>
  <c r="O28" i="1"/>
  <c r="M28" i="1"/>
  <c r="N28" i="1" s="1"/>
  <c r="O27" i="1"/>
  <c r="M27" i="1"/>
  <c r="N27" i="1" s="1"/>
  <c r="O26" i="1"/>
  <c r="M26" i="1"/>
  <c r="N26" i="1" s="1"/>
  <c r="O25" i="1"/>
  <c r="M25" i="1"/>
  <c r="N25" i="1" s="1"/>
  <c r="O24" i="1"/>
  <c r="M24" i="1"/>
  <c r="N24" i="1" s="1"/>
  <c r="O23" i="1"/>
  <c r="M23" i="1"/>
  <c r="N23" i="1" s="1"/>
  <c r="O22" i="1"/>
  <c r="M22" i="1"/>
  <c r="N22" i="1" s="1"/>
  <c r="O21" i="1"/>
  <c r="M21" i="1"/>
  <c r="N21" i="1" s="1"/>
  <c r="O20" i="1"/>
  <c r="M20" i="1"/>
  <c r="N20" i="1" s="1"/>
  <c r="O19" i="1"/>
  <c r="M19" i="1"/>
  <c r="N19" i="1" s="1"/>
  <c r="O18" i="1"/>
  <c r="M18" i="1"/>
  <c r="N18" i="1" s="1"/>
  <c r="O17" i="1"/>
  <c r="M17" i="1"/>
  <c r="N17" i="1" s="1"/>
  <c r="O16" i="1"/>
  <c r="M16" i="1"/>
  <c r="N16" i="1" s="1"/>
  <c r="O15" i="1"/>
  <c r="M15" i="1"/>
  <c r="N15" i="1" s="1"/>
  <c r="O14" i="1"/>
  <c r="M14" i="1"/>
  <c r="N14" i="1" s="1"/>
  <c r="O13" i="1"/>
  <c r="M13" i="1"/>
  <c r="N13" i="1" s="1"/>
  <c r="O12" i="1"/>
  <c r="M12" i="1"/>
  <c r="N12" i="1" s="1"/>
  <c r="O11" i="1"/>
  <c r="M11" i="1"/>
  <c r="N11" i="1" s="1"/>
  <c r="O10" i="1"/>
  <c r="M10" i="1"/>
  <c r="N10" i="1" s="1"/>
  <c r="O9" i="1"/>
  <c r="M9" i="1"/>
  <c r="N9" i="1" s="1"/>
  <c r="O8" i="1"/>
  <c r="M8" i="1"/>
  <c r="N8" i="1" s="1"/>
  <c r="O7" i="1"/>
  <c r="M7" i="1"/>
  <c r="N7" i="1" s="1"/>
  <c r="O6" i="1"/>
  <c r="M6" i="1"/>
  <c r="N6" i="1" s="1"/>
  <c r="O5" i="1"/>
  <c r="M5" i="1"/>
  <c r="N5" i="1" s="1"/>
  <c r="O4" i="1"/>
  <c r="M4" i="1"/>
  <c r="N4" i="1" s="1"/>
  <c r="AS108" i="1"/>
  <c r="AQ108" i="1"/>
  <c r="AR108" i="1" s="1"/>
  <c r="X108" i="1"/>
  <c r="V108" i="1"/>
  <c r="W108" i="1" s="1"/>
  <c r="U108" i="1"/>
  <c r="S108" i="1"/>
  <c r="T108" i="1" s="1"/>
  <c r="L108" i="1"/>
  <c r="J108" i="1"/>
  <c r="K108" i="1" s="1"/>
  <c r="AD108" i="1"/>
  <c r="AB108" i="1"/>
  <c r="AC108" i="1" s="1"/>
  <c r="AP108" i="1"/>
  <c r="AN108" i="1"/>
  <c r="AO108" i="1" s="1"/>
  <c r="AM108" i="1"/>
  <c r="AK108" i="1"/>
  <c r="AL108" i="1" s="1"/>
  <c r="R108" i="1"/>
  <c r="P108" i="1"/>
  <c r="Q108" i="1" s="1"/>
  <c r="I108" i="1"/>
  <c r="G108" i="1"/>
  <c r="H108" i="1" s="1"/>
  <c r="AJ108" i="1"/>
  <c r="AH108" i="1"/>
  <c r="AI108" i="1" s="1"/>
  <c r="AG108" i="1"/>
  <c r="AE108" i="1"/>
  <c r="AF108" i="1" s="1"/>
  <c r="AA108" i="1"/>
  <c r="Y108" i="1"/>
  <c r="Z108" i="1" s="1"/>
  <c r="AS107" i="1"/>
  <c r="AQ107" i="1"/>
  <c r="AR107" i="1" s="1"/>
  <c r="X107" i="1"/>
  <c r="V107" i="1"/>
  <c r="W107" i="1" s="1"/>
  <c r="U107" i="1"/>
  <c r="S107" i="1"/>
  <c r="T107" i="1" s="1"/>
  <c r="L107" i="1"/>
  <c r="J107" i="1"/>
  <c r="K107" i="1" s="1"/>
  <c r="AD107" i="1"/>
  <c r="AB107" i="1"/>
  <c r="AC107" i="1" s="1"/>
  <c r="AP107" i="1"/>
  <c r="AN107" i="1"/>
  <c r="AO107" i="1" s="1"/>
  <c r="AM107" i="1"/>
  <c r="AK107" i="1"/>
  <c r="AL107" i="1" s="1"/>
  <c r="R107" i="1"/>
  <c r="P107" i="1"/>
  <c r="Q107" i="1" s="1"/>
  <c r="I107" i="1"/>
  <c r="G107" i="1"/>
  <c r="H107" i="1" s="1"/>
  <c r="AJ107" i="1"/>
  <c r="AH107" i="1"/>
  <c r="AI107" i="1" s="1"/>
  <c r="AG107" i="1"/>
  <c r="AE107" i="1"/>
  <c r="AF107" i="1" s="1"/>
  <c r="AA107" i="1"/>
  <c r="Y107" i="1"/>
  <c r="Z107" i="1" s="1"/>
  <c r="AS106" i="1"/>
  <c r="AQ106" i="1"/>
  <c r="AR106" i="1" s="1"/>
  <c r="X106" i="1"/>
  <c r="V106" i="1"/>
  <c r="W106" i="1" s="1"/>
  <c r="U106" i="1"/>
  <c r="S106" i="1"/>
  <c r="T106" i="1" s="1"/>
  <c r="L106" i="1"/>
  <c r="J106" i="1"/>
  <c r="K106" i="1" s="1"/>
  <c r="AD106" i="1"/>
  <c r="AB106" i="1"/>
  <c r="AC106" i="1" s="1"/>
  <c r="AP106" i="1"/>
  <c r="AN106" i="1"/>
  <c r="AO106" i="1" s="1"/>
  <c r="AM106" i="1"/>
  <c r="AK106" i="1"/>
  <c r="AL106" i="1" s="1"/>
  <c r="R106" i="1"/>
  <c r="P106" i="1"/>
  <c r="Q106" i="1" s="1"/>
  <c r="I106" i="1"/>
  <c r="G106" i="1"/>
  <c r="H106" i="1" s="1"/>
  <c r="AJ106" i="1"/>
  <c r="AH106" i="1"/>
  <c r="AI106" i="1" s="1"/>
  <c r="AG106" i="1"/>
  <c r="AE106" i="1"/>
  <c r="AF106" i="1" s="1"/>
  <c r="AA106" i="1"/>
  <c r="Y106" i="1"/>
  <c r="Z106" i="1" s="1"/>
  <c r="AS105" i="1"/>
  <c r="AQ105" i="1"/>
  <c r="AR105" i="1" s="1"/>
  <c r="X105" i="1"/>
  <c r="V105" i="1"/>
  <c r="W105" i="1" s="1"/>
  <c r="U105" i="1"/>
  <c r="S105" i="1"/>
  <c r="T105" i="1" s="1"/>
  <c r="L105" i="1"/>
  <c r="J105" i="1"/>
  <c r="K105" i="1" s="1"/>
  <c r="AD105" i="1"/>
  <c r="AB105" i="1"/>
  <c r="AC105" i="1" s="1"/>
  <c r="AP105" i="1"/>
  <c r="AN105" i="1"/>
  <c r="AO105" i="1" s="1"/>
  <c r="AM105" i="1"/>
  <c r="AK105" i="1"/>
  <c r="AL105" i="1" s="1"/>
  <c r="R105" i="1"/>
  <c r="P105" i="1"/>
  <c r="Q105" i="1" s="1"/>
  <c r="I105" i="1"/>
  <c r="G105" i="1"/>
  <c r="H105" i="1" s="1"/>
  <c r="AJ105" i="1"/>
  <c r="AH105" i="1"/>
  <c r="AI105" i="1" s="1"/>
  <c r="AG105" i="1"/>
  <c r="AE105" i="1"/>
  <c r="AF105" i="1" s="1"/>
  <c r="AA105" i="1"/>
  <c r="Y105" i="1"/>
  <c r="Z105" i="1" s="1"/>
  <c r="AS104" i="1"/>
  <c r="AQ104" i="1"/>
  <c r="AR104" i="1" s="1"/>
  <c r="X104" i="1"/>
  <c r="V104" i="1"/>
  <c r="W104" i="1" s="1"/>
  <c r="U104" i="1"/>
  <c r="S104" i="1"/>
  <c r="T104" i="1" s="1"/>
  <c r="L104" i="1"/>
  <c r="J104" i="1"/>
  <c r="K104" i="1" s="1"/>
  <c r="AD104" i="1"/>
  <c r="AB104" i="1"/>
  <c r="AC104" i="1" s="1"/>
  <c r="AP104" i="1"/>
  <c r="AN104" i="1"/>
  <c r="AO104" i="1" s="1"/>
  <c r="AM104" i="1"/>
  <c r="AK104" i="1"/>
  <c r="AL104" i="1" s="1"/>
  <c r="R104" i="1"/>
  <c r="P104" i="1"/>
  <c r="Q104" i="1" s="1"/>
  <c r="I104" i="1"/>
  <c r="G104" i="1"/>
  <c r="H104" i="1" s="1"/>
  <c r="AJ104" i="1"/>
  <c r="AH104" i="1"/>
  <c r="AI104" i="1" s="1"/>
  <c r="AG104" i="1"/>
  <c r="AE104" i="1"/>
  <c r="AF104" i="1" s="1"/>
  <c r="AA104" i="1"/>
  <c r="Y104" i="1"/>
  <c r="Z104" i="1" s="1"/>
  <c r="AS103" i="1"/>
  <c r="AQ103" i="1"/>
  <c r="AR103" i="1" s="1"/>
  <c r="X103" i="1"/>
  <c r="V103" i="1"/>
  <c r="W103" i="1" s="1"/>
  <c r="U103" i="1"/>
  <c r="S103" i="1"/>
  <c r="T103" i="1" s="1"/>
  <c r="L103" i="1"/>
  <c r="J103" i="1"/>
  <c r="K103" i="1" s="1"/>
  <c r="AD103" i="1"/>
  <c r="AB103" i="1"/>
  <c r="AC103" i="1" s="1"/>
  <c r="AP103" i="1"/>
  <c r="AN103" i="1"/>
  <c r="AO103" i="1" s="1"/>
  <c r="AM103" i="1"/>
  <c r="AK103" i="1"/>
  <c r="AL103" i="1" s="1"/>
  <c r="R103" i="1"/>
  <c r="P103" i="1"/>
  <c r="Q103" i="1" s="1"/>
  <c r="I103" i="1"/>
  <c r="G103" i="1"/>
  <c r="H103" i="1" s="1"/>
  <c r="AJ103" i="1"/>
  <c r="AH103" i="1"/>
  <c r="AI103" i="1" s="1"/>
  <c r="AG103" i="1"/>
  <c r="AE103" i="1"/>
  <c r="AF103" i="1" s="1"/>
  <c r="AA103" i="1"/>
  <c r="Y103" i="1"/>
  <c r="Z103" i="1" s="1"/>
  <c r="AS102" i="1"/>
  <c r="AQ102" i="1"/>
  <c r="AR102" i="1" s="1"/>
  <c r="X102" i="1"/>
  <c r="V102" i="1"/>
  <c r="W102" i="1" s="1"/>
  <c r="U102" i="1"/>
  <c r="S102" i="1"/>
  <c r="T102" i="1" s="1"/>
  <c r="L102" i="1"/>
  <c r="J102" i="1"/>
  <c r="K102" i="1" s="1"/>
  <c r="AD102" i="1"/>
  <c r="AB102" i="1"/>
  <c r="AC102" i="1" s="1"/>
  <c r="AP102" i="1"/>
  <c r="AN102" i="1"/>
  <c r="AO102" i="1" s="1"/>
  <c r="AM102" i="1"/>
  <c r="AK102" i="1"/>
  <c r="AL102" i="1" s="1"/>
  <c r="R102" i="1"/>
  <c r="P102" i="1"/>
  <c r="Q102" i="1" s="1"/>
  <c r="I102" i="1"/>
  <c r="G102" i="1"/>
  <c r="H102" i="1" s="1"/>
  <c r="AJ102" i="1"/>
  <c r="AH102" i="1"/>
  <c r="AI102" i="1" s="1"/>
  <c r="AG102" i="1"/>
  <c r="AE102" i="1"/>
  <c r="AF102" i="1" s="1"/>
  <c r="AA102" i="1"/>
  <c r="Y102" i="1"/>
  <c r="Z102" i="1" s="1"/>
  <c r="AS101" i="1"/>
  <c r="AQ101" i="1"/>
  <c r="AR101" i="1" s="1"/>
  <c r="X101" i="1"/>
  <c r="V101" i="1"/>
  <c r="W101" i="1" s="1"/>
  <c r="U101" i="1"/>
  <c r="S101" i="1"/>
  <c r="T101" i="1" s="1"/>
  <c r="L101" i="1"/>
  <c r="J101" i="1"/>
  <c r="K101" i="1" s="1"/>
  <c r="AD101" i="1"/>
  <c r="AB101" i="1"/>
  <c r="AC101" i="1" s="1"/>
  <c r="AP101" i="1"/>
  <c r="AN101" i="1"/>
  <c r="AO101" i="1" s="1"/>
  <c r="AM101" i="1"/>
  <c r="AK101" i="1"/>
  <c r="AL101" i="1" s="1"/>
  <c r="R101" i="1"/>
  <c r="P101" i="1"/>
  <c r="Q101" i="1" s="1"/>
  <c r="I101" i="1"/>
  <c r="G101" i="1"/>
  <c r="H101" i="1" s="1"/>
  <c r="AJ101" i="1"/>
  <c r="AH101" i="1"/>
  <c r="AI101" i="1" s="1"/>
  <c r="AG101" i="1"/>
  <c r="AE101" i="1"/>
  <c r="AF101" i="1" s="1"/>
  <c r="AA101" i="1"/>
  <c r="Y101" i="1"/>
  <c r="Z101" i="1" s="1"/>
  <c r="AS100" i="1"/>
  <c r="AQ100" i="1"/>
  <c r="AR100" i="1" s="1"/>
  <c r="X100" i="1"/>
  <c r="V100" i="1"/>
  <c r="W100" i="1" s="1"/>
  <c r="U100" i="1"/>
  <c r="S100" i="1"/>
  <c r="T100" i="1" s="1"/>
  <c r="L100" i="1"/>
  <c r="J100" i="1"/>
  <c r="K100" i="1" s="1"/>
  <c r="AD100" i="1"/>
  <c r="AB100" i="1"/>
  <c r="AC100" i="1" s="1"/>
  <c r="AP100" i="1"/>
  <c r="AN100" i="1"/>
  <c r="AO100" i="1" s="1"/>
  <c r="AM100" i="1"/>
  <c r="AK100" i="1"/>
  <c r="AL100" i="1" s="1"/>
  <c r="R100" i="1"/>
  <c r="P100" i="1"/>
  <c r="Q100" i="1" s="1"/>
  <c r="I100" i="1"/>
  <c r="G100" i="1"/>
  <c r="H100" i="1" s="1"/>
  <c r="AJ100" i="1"/>
  <c r="AH100" i="1"/>
  <c r="AI100" i="1" s="1"/>
  <c r="AG100" i="1"/>
  <c r="AE100" i="1"/>
  <c r="AF100" i="1" s="1"/>
  <c r="AA100" i="1"/>
  <c r="Y100" i="1"/>
  <c r="Z100" i="1" s="1"/>
  <c r="AS99" i="1"/>
  <c r="AQ99" i="1"/>
  <c r="AR99" i="1" s="1"/>
  <c r="X99" i="1"/>
  <c r="V99" i="1"/>
  <c r="W99" i="1" s="1"/>
  <c r="U99" i="1"/>
  <c r="S99" i="1"/>
  <c r="T99" i="1" s="1"/>
  <c r="L99" i="1"/>
  <c r="J99" i="1"/>
  <c r="K99" i="1" s="1"/>
  <c r="AD99" i="1"/>
  <c r="AB99" i="1"/>
  <c r="AC99" i="1" s="1"/>
  <c r="AP99" i="1"/>
  <c r="AN99" i="1"/>
  <c r="AO99" i="1" s="1"/>
  <c r="AM99" i="1"/>
  <c r="AK99" i="1"/>
  <c r="AL99" i="1" s="1"/>
  <c r="R99" i="1"/>
  <c r="P99" i="1"/>
  <c r="Q99" i="1" s="1"/>
  <c r="I99" i="1"/>
  <c r="G99" i="1"/>
  <c r="H99" i="1" s="1"/>
  <c r="AJ99" i="1"/>
  <c r="AH99" i="1"/>
  <c r="AI99" i="1" s="1"/>
  <c r="AG99" i="1"/>
  <c r="AE99" i="1"/>
  <c r="AF99" i="1" s="1"/>
  <c r="AA99" i="1"/>
  <c r="Y99" i="1"/>
  <c r="Z99" i="1" s="1"/>
  <c r="AS98" i="1"/>
  <c r="AQ98" i="1"/>
  <c r="AR98" i="1" s="1"/>
  <c r="X98" i="1"/>
  <c r="V98" i="1"/>
  <c r="W98" i="1" s="1"/>
  <c r="U98" i="1"/>
  <c r="S98" i="1"/>
  <c r="T98" i="1" s="1"/>
  <c r="L98" i="1"/>
  <c r="J98" i="1"/>
  <c r="K98" i="1" s="1"/>
  <c r="AD98" i="1"/>
  <c r="AB98" i="1"/>
  <c r="AC98" i="1" s="1"/>
  <c r="AP98" i="1"/>
  <c r="AN98" i="1"/>
  <c r="AO98" i="1" s="1"/>
  <c r="AM98" i="1"/>
  <c r="AK98" i="1"/>
  <c r="AL98" i="1" s="1"/>
  <c r="R98" i="1"/>
  <c r="P98" i="1"/>
  <c r="Q98" i="1" s="1"/>
  <c r="I98" i="1"/>
  <c r="G98" i="1"/>
  <c r="H98" i="1" s="1"/>
  <c r="AJ98" i="1"/>
  <c r="AH98" i="1"/>
  <c r="AI98" i="1" s="1"/>
  <c r="AG98" i="1"/>
  <c r="AE98" i="1"/>
  <c r="AF98" i="1" s="1"/>
  <c r="AA98" i="1"/>
  <c r="Y98" i="1"/>
  <c r="Z98" i="1" s="1"/>
  <c r="AS97" i="1"/>
  <c r="AQ97" i="1"/>
  <c r="AR97" i="1" s="1"/>
  <c r="X97" i="1"/>
  <c r="V97" i="1"/>
  <c r="W97" i="1" s="1"/>
  <c r="U97" i="1"/>
  <c r="S97" i="1"/>
  <c r="T97" i="1" s="1"/>
  <c r="L97" i="1"/>
  <c r="J97" i="1"/>
  <c r="K97" i="1" s="1"/>
  <c r="AD97" i="1"/>
  <c r="AB97" i="1"/>
  <c r="AC97" i="1" s="1"/>
  <c r="AP97" i="1"/>
  <c r="AN97" i="1"/>
  <c r="AO97" i="1" s="1"/>
  <c r="AM97" i="1"/>
  <c r="AK97" i="1"/>
  <c r="AL97" i="1" s="1"/>
  <c r="R97" i="1"/>
  <c r="P97" i="1"/>
  <c r="Q97" i="1" s="1"/>
  <c r="I97" i="1"/>
  <c r="G97" i="1"/>
  <c r="H97" i="1" s="1"/>
  <c r="AJ97" i="1"/>
  <c r="AH97" i="1"/>
  <c r="AI97" i="1" s="1"/>
  <c r="AG97" i="1"/>
  <c r="AE97" i="1"/>
  <c r="AF97" i="1" s="1"/>
  <c r="AA97" i="1"/>
  <c r="Y97" i="1"/>
  <c r="Z97" i="1" s="1"/>
  <c r="AS96" i="1"/>
  <c r="AQ96" i="1"/>
  <c r="AR96" i="1" s="1"/>
  <c r="X96" i="1"/>
  <c r="V96" i="1"/>
  <c r="W96" i="1" s="1"/>
  <c r="U96" i="1"/>
  <c r="S96" i="1"/>
  <c r="T96" i="1" s="1"/>
  <c r="L96" i="1"/>
  <c r="J96" i="1"/>
  <c r="K96" i="1" s="1"/>
  <c r="AD96" i="1"/>
  <c r="AB96" i="1"/>
  <c r="AC96" i="1" s="1"/>
  <c r="AP96" i="1"/>
  <c r="AN96" i="1"/>
  <c r="AO96" i="1" s="1"/>
  <c r="AM96" i="1"/>
  <c r="AK96" i="1"/>
  <c r="AL96" i="1" s="1"/>
  <c r="R96" i="1"/>
  <c r="P96" i="1"/>
  <c r="Q96" i="1" s="1"/>
  <c r="I96" i="1"/>
  <c r="G96" i="1"/>
  <c r="H96" i="1" s="1"/>
  <c r="AJ96" i="1"/>
  <c r="AH96" i="1"/>
  <c r="AI96" i="1" s="1"/>
  <c r="AG96" i="1"/>
  <c r="AE96" i="1"/>
  <c r="AF96" i="1" s="1"/>
  <c r="AA96" i="1"/>
  <c r="Y96" i="1"/>
  <c r="Z96" i="1" s="1"/>
  <c r="AS95" i="1"/>
  <c r="AQ95" i="1"/>
  <c r="AR95" i="1" s="1"/>
  <c r="X95" i="1"/>
  <c r="V95" i="1"/>
  <c r="W95" i="1" s="1"/>
  <c r="U95" i="1"/>
  <c r="S95" i="1"/>
  <c r="T95" i="1" s="1"/>
  <c r="L95" i="1"/>
  <c r="J95" i="1"/>
  <c r="K95" i="1" s="1"/>
  <c r="AD95" i="1"/>
  <c r="AB95" i="1"/>
  <c r="AC95" i="1" s="1"/>
  <c r="AP95" i="1"/>
  <c r="AN95" i="1"/>
  <c r="AO95" i="1" s="1"/>
  <c r="AM95" i="1"/>
  <c r="AK95" i="1"/>
  <c r="AL95" i="1" s="1"/>
  <c r="R95" i="1"/>
  <c r="P95" i="1"/>
  <c r="Q95" i="1" s="1"/>
  <c r="I95" i="1"/>
  <c r="G95" i="1"/>
  <c r="H95" i="1" s="1"/>
  <c r="AJ95" i="1"/>
  <c r="AH95" i="1"/>
  <c r="AI95" i="1" s="1"/>
  <c r="AG95" i="1"/>
  <c r="AE95" i="1"/>
  <c r="AF95" i="1" s="1"/>
  <c r="AA95" i="1"/>
  <c r="Y95" i="1"/>
  <c r="Z95" i="1" s="1"/>
  <c r="AS94" i="1"/>
  <c r="AQ94" i="1"/>
  <c r="AR94" i="1" s="1"/>
  <c r="X94" i="1"/>
  <c r="V94" i="1"/>
  <c r="W94" i="1" s="1"/>
  <c r="U94" i="1"/>
  <c r="S94" i="1"/>
  <c r="T94" i="1" s="1"/>
  <c r="L94" i="1"/>
  <c r="J94" i="1"/>
  <c r="K94" i="1" s="1"/>
  <c r="AD94" i="1"/>
  <c r="AB94" i="1"/>
  <c r="AC94" i="1" s="1"/>
  <c r="AP94" i="1"/>
  <c r="AN94" i="1"/>
  <c r="AO94" i="1" s="1"/>
  <c r="AM94" i="1"/>
  <c r="AK94" i="1"/>
  <c r="AL94" i="1" s="1"/>
  <c r="R94" i="1"/>
  <c r="P94" i="1"/>
  <c r="Q94" i="1" s="1"/>
  <c r="I94" i="1"/>
  <c r="G94" i="1"/>
  <c r="H94" i="1" s="1"/>
  <c r="AJ94" i="1"/>
  <c r="AH94" i="1"/>
  <c r="AI94" i="1" s="1"/>
  <c r="AG94" i="1"/>
  <c r="AE94" i="1"/>
  <c r="AF94" i="1" s="1"/>
  <c r="AA94" i="1"/>
  <c r="Y94" i="1"/>
  <c r="Z94" i="1" s="1"/>
  <c r="AS93" i="1"/>
  <c r="AQ93" i="1"/>
  <c r="AR93" i="1" s="1"/>
  <c r="X93" i="1"/>
  <c r="V93" i="1"/>
  <c r="W93" i="1" s="1"/>
  <c r="U93" i="1"/>
  <c r="S93" i="1"/>
  <c r="T93" i="1" s="1"/>
  <c r="L93" i="1"/>
  <c r="J93" i="1"/>
  <c r="K93" i="1" s="1"/>
  <c r="AD93" i="1"/>
  <c r="AB93" i="1"/>
  <c r="AC93" i="1" s="1"/>
  <c r="AP93" i="1"/>
  <c r="AN93" i="1"/>
  <c r="AO93" i="1" s="1"/>
  <c r="AM93" i="1"/>
  <c r="AK93" i="1"/>
  <c r="AL93" i="1" s="1"/>
  <c r="R93" i="1"/>
  <c r="P93" i="1"/>
  <c r="Q93" i="1" s="1"/>
  <c r="I93" i="1"/>
  <c r="G93" i="1"/>
  <c r="H93" i="1" s="1"/>
  <c r="AJ93" i="1"/>
  <c r="AH93" i="1"/>
  <c r="AI93" i="1" s="1"/>
  <c r="AG93" i="1"/>
  <c r="AE93" i="1"/>
  <c r="AF93" i="1" s="1"/>
  <c r="AA93" i="1"/>
  <c r="Y93" i="1"/>
  <c r="Z93" i="1" s="1"/>
  <c r="AS92" i="1"/>
  <c r="AQ92" i="1"/>
  <c r="AR92" i="1" s="1"/>
  <c r="X92" i="1"/>
  <c r="V92" i="1"/>
  <c r="W92" i="1" s="1"/>
  <c r="U92" i="1"/>
  <c r="S92" i="1"/>
  <c r="T92" i="1" s="1"/>
  <c r="L92" i="1"/>
  <c r="J92" i="1"/>
  <c r="K92" i="1" s="1"/>
  <c r="AD92" i="1"/>
  <c r="AB92" i="1"/>
  <c r="AC92" i="1" s="1"/>
  <c r="AP92" i="1"/>
  <c r="AN92" i="1"/>
  <c r="AO92" i="1" s="1"/>
  <c r="AM92" i="1"/>
  <c r="AK92" i="1"/>
  <c r="AL92" i="1" s="1"/>
  <c r="R92" i="1"/>
  <c r="P92" i="1"/>
  <c r="Q92" i="1" s="1"/>
  <c r="I92" i="1"/>
  <c r="G92" i="1"/>
  <c r="H92" i="1" s="1"/>
  <c r="AJ92" i="1"/>
  <c r="AH92" i="1"/>
  <c r="AI92" i="1" s="1"/>
  <c r="AG92" i="1"/>
  <c r="AE92" i="1"/>
  <c r="AF92" i="1" s="1"/>
  <c r="AA92" i="1"/>
  <c r="Y92" i="1"/>
  <c r="Z92" i="1" s="1"/>
  <c r="AS91" i="1"/>
  <c r="AQ91" i="1"/>
  <c r="AR91" i="1" s="1"/>
  <c r="X91" i="1"/>
  <c r="V91" i="1"/>
  <c r="W91" i="1" s="1"/>
  <c r="U91" i="1"/>
  <c r="S91" i="1"/>
  <c r="T91" i="1" s="1"/>
  <c r="L91" i="1"/>
  <c r="J91" i="1"/>
  <c r="K91" i="1" s="1"/>
  <c r="AD91" i="1"/>
  <c r="AB91" i="1"/>
  <c r="AC91" i="1" s="1"/>
  <c r="AP91" i="1"/>
  <c r="AN91" i="1"/>
  <c r="AO91" i="1" s="1"/>
  <c r="AM91" i="1"/>
  <c r="AK91" i="1"/>
  <c r="AL91" i="1" s="1"/>
  <c r="R91" i="1"/>
  <c r="P91" i="1"/>
  <c r="Q91" i="1" s="1"/>
  <c r="I91" i="1"/>
  <c r="G91" i="1"/>
  <c r="H91" i="1" s="1"/>
  <c r="AJ91" i="1"/>
  <c r="AH91" i="1"/>
  <c r="AI91" i="1" s="1"/>
  <c r="AG91" i="1"/>
  <c r="AE91" i="1"/>
  <c r="AF91" i="1" s="1"/>
  <c r="AA91" i="1"/>
  <c r="Y91" i="1"/>
  <c r="Z91" i="1" s="1"/>
  <c r="AS90" i="1"/>
  <c r="AQ90" i="1"/>
  <c r="AR90" i="1" s="1"/>
  <c r="X90" i="1"/>
  <c r="V90" i="1"/>
  <c r="W90" i="1" s="1"/>
  <c r="U90" i="1"/>
  <c r="S90" i="1"/>
  <c r="T90" i="1" s="1"/>
  <c r="L90" i="1"/>
  <c r="J90" i="1"/>
  <c r="K90" i="1" s="1"/>
  <c r="AD90" i="1"/>
  <c r="AB90" i="1"/>
  <c r="AC90" i="1" s="1"/>
  <c r="AP90" i="1"/>
  <c r="AN90" i="1"/>
  <c r="AO90" i="1" s="1"/>
  <c r="AM90" i="1"/>
  <c r="AK90" i="1"/>
  <c r="AL90" i="1" s="1"/>
  <c r="R90" i="1"/>
  <c r="P90" i="1"/>
  <c r="Q90" i="1" s="1"/>
  <c r="I90" i="1"/>
  <c r="G90" i="1"/>
  <c r="H90" i="1" s="1"/>
  <c r="AJ90" i="1"/>
  <c r="AH90" i="1"/>
  <c r="AI90" i="1" s="1"/>
  <c r="AG90" i="1"/>
  <c r="AE90" i="1"/>
  <c r="AF90" i="1" s="1"/>
  <c r="AA90" i="1"/>
  <c r="Y90" i="1"/>
  <c r="Z90" i="1" s="1"/>
  <c r="AS89" i="1"/>
  <c r="AQ89" i="1"/>
  <c r="AR89" i="1" s="1"/>
  <c r="X89" i="1"/>
  <c r="V89" i="1"/>
  <c r="W89" i="1" s="1"/>
  <c r="U89" i="1"/>
  <c r="S89" i="1"/>
  <c r="T89" i="1" s="1"/>
  <c r="L89" i="1"/>
  <c r="J89" i="1"/>
  <c r="K89" i="1" s="1"/>
  <c r="AD89" i="1"/>
  <c r="AB89" i="1"/>
  <c r="AC89" i="1" s="1"/>
  <c r="AP89" i="1"/>
  <c r="AN89" i="1"/>
  <c r="AO89" i="1" s="1"/>
  <c r="AM89" i="1"/>
  <c r="AK89" i="1"/>
  <c r="AL89" i="1" s="1"/>
  <c r="R89" i="1"/>
  <c r="P89" i="1"/>
  <c r="Q89" i="1" s="1"/>
  <c r="I89" i="1"/>
  <c r="G89" i="1"/>
  <c r="H89" i="1" s="1"/>
  <c r="AJ89" i="1"/>
  <c r="AH89" i="1"/>
  <c r="AI89" i="1" s="1"/>
  <c r="AG89" i="1"/>
  <c r="AE89" i="1"/>
  <c r="AF89" i="1" s="1"/>
  <c r="AA89" i="1"/>
  <c r="Y89" i="1"/>
  <c r="Z89" i="1" s="1"/>
  <c r="AS88" i="1"/>
  <c r="AQ88" i="1"/>
  <c r="AR88" i="1" s="1"/>
  <c r="X88" i="1"/>
  <c r="V88" i="1"/>
  <c r="W88" i="1" s="1"/>
  <c r="U88" i="1"/>
  <c r="S88" i="1"/>
  <c r="T88" i="1" s="1"/>
  <c r="L88" i="1"/>
  <c r="J88" i="1"/>
  <c r="K88" i="1" s="1"/>
  <c r="AD88" i="1"/>
  <c r="AB88" i="1"/>
  <c r="AC88" i="1" s="1"/>
  <c r="AP88" i="1"/>
  <c r="AN88" i="1"/>
  <c r="AO88" i="1" s="1"/>
  <c r="AM88" i="1"/>
  <c r="AK88" i="1"/>
  <c r="AL88" i="1" s="1"/>
  <c r="R88" i="1"/>
  <c r="P88" i="1"/>
  <c r="Q88" i="1" s="1"/>
  <c r="I88" i="1"/>
  <c r="G88" i="1"/>
  <c r="H88" i="1" s="1"/>
  <c r="AJ88" i="1"/>
  <c r="AH88" i="1"/>
  <c r="AI88" i="1" s="1"/>
  <c r="AG88" i="1"/>
  <c r="AE88" i="1"/>
  <c r="AF88" i="1" s="1"/>
  <c r="AA88" i="1"/>
  <c r="Y88" i="1"/>
  <c r="Z88" i="1" s="1"/>
  <c r="AS87" i="1"/>
  <c r="AQ87" i="1"/>
  <c r="AR87" i="1" s="1"/>
  <c r="X87" i="1"/>
  <c r="V87" i="1"/>
  <c r="W87" i="1" s="1"/>
  <c r="U87" i="1"/>
  <c r="S87" i="1"/>
  <c r="T87" i="1" s="1"/>
  <c r="L87" i="1"/>
  <c r="J87" i="1"/>
  <c r="K87" i="1" s="1"/>
  <c r="AD87" i="1"/>
  <c r="AB87" i="1"/>
  <c r="AC87" i="1" s="1"/>
  <c r="AP87" i="1"/>
  <c r="AN87" i="1"/>
  <c r="AO87" i="1" s="1"/>
  <c r="AM87" i="1"/>
  <c r="AK87" i="1"/>
  <c r="AL87" i="1" s="1"/>
  <c r="R87" i="1"/>
  <c r="P87" i="1"/>
  <c r="Q87" i="1" s="1"/>
  <c r="I87" i="1"/>
  <c r="G87" i="1"/>
  <c r="H87" i="1" s="1"/>
  <c r="AJ87" i="1"/>
  <c r="AH87" i="1"/>
  <c r="AI87" i="1" s="1"/>
  <c r="AG87" i="1"/>
  <c r="AE87" i="1"/>
  <c r="AF87" i="1" s="1"/>
  <c r="AA87" i="1"/>
  <c r="Y87" i="1"/>
  <c r="Z87" i="1" s="1"/>
  <c r="AS86" i="1"/>
  <c r="AQ86" i="1"/>
  <c r="AR86" i="1" s="1"/>
  <c r="X86" i="1"/>
  <c r="V86" i="1"/>
  <c r="W86" i="1" s="1"/>
  <c r="U86" i="1"/>
  <c r="S86" i="1"/>
  <c r="T86" i="1" s="1"/>
  <c r="L86" i="1"/>
  <c r="J86" i="1"/>
  <c r="K86" i="1" s="1"/>
  <c r="AD86" i="1"/>
  <c r="AB86" i="1"/>
  <c r="AC86" i="1" s="1"/>
  <c r="AP86" i="1"/>
  <c r="AN86" i="1"/>
  <c r="AO86" i="1" s="1"/>
  <c r="AM86" i="1"/>
  <c r="AK86" i="1"/>
  <c r="AL86" i="1" s="1"/>
  <c r="R86" i="1"/>
  <c r="P86" i="1"/>
  <c r="Q86" i="1" s="1"/>
  <c r="I86" i="1"/>
  <c r="G86" i="1"/>
  <c r="H86" i="1" s="1"/>
  <c r="AJ86" i="1"/>
  <c r="AH86" i="1"/>
  <c r="AI86" i="1" s="1"/>
  <c r="AG86" i="1"/>
  <c r="AE86" i="1"/>
  <c r="AF86" i="1" s="1"/>
  <c r="AA86" i="1"/>
  <c r="Y86" i="1"/>
  <c r="Z86" i="1" s="1"/>
  <c r="AS85" i="1"/>
  <c r="AQ85" i="1"/>
  <c r="AR85" i="1" s="1"/>
  <c r="X85" i="1"/>
  <c r="V85" i="1"/>
  <c r="W85" i="1" s="1"/>
  <c r="U85" i="1"/>
  <c r="S85" i="1"/>
  <c r="T85" i="1" s="1"/>
  <c r="L85" i="1"/>
  <c r="J85" i="1"/>
  <c r="K85" i="1" s="1"/>
  <c r="AD85" i="1"/>
  <c r="AB85" i="1"/>
  <c r="AC85" i="1" s="1"/>
  <c r="AP85" i="1"/>
  <c r="AN85" i="1"/>
  <c r="AO85" i="1" s="1"/>
  <c r="AM85" i="1"/>
  <c r="AK85" i="1"/>
  <c r="AL85" i="1" s="1"/>
  <c r="R85" i="1"/>
  <c r="P85" i="1"/>
  <c r="Q85" i="1" s="1"/>
  <c r="I85" i="1"/>
  <c r="G85" i="1"/>
  <c r="H85" i="1" s="1"/>
  <c r="AJ85" i="1"/>
  <c r="AH85" i="1"/>
  <c r="AI85" i="1" s="1"/>
  <c r="AG85" i="1"/>
  <c r="AE85" i="1"/>
  <c r="AF85" i="1" s="1"/>
  <c r="AA85" i="1"/>
  <c r="Y85" i="1"/>
  <c r="Z85" i="1" s="1"/>
  <c r="AS84" i="1"/>
  <c r="AQ84" i="1"/>
  <c r="AR84" i="1" s="1"/>
  <c r="X84" i="1"/>
  <c r="V84" i="1"/>
  <c r="W84" i="1" s="1"/>
  <c r="U84" i="1"/>
  <c r="S84" i="1"/>
  <c r="T84" i="1" s="1"/>
  <c r="L84" i="1"/>
  <c r="J84" i="1"/>
  <c r="K84" i="1" s="1"/>
  <c r="AD84" i="1"/>
  <c r="AB84" i="1"/>
  <c r="AC84" i="1" s="1"/>
  <c r="AP84" i="1"/>
  <c r="AN84" i="1"/>
  <c r="AO84" i="1" s="1"/>
  <c r="AM84" i="1"/>
  <c r="AK84" i="1"/>
  <c r="AL84" i="1" s="1"/>
  <c r="R84" i="1"/>
  <c r="P84" i="1"/>
  <c r="Q84" i="1" s="1"/>
  <c r="I84" i="1"/>
  <c r="G84" i="1"/>
  <c r="H84" i="1" s="1"/>
  <c r="AJ84" i="1"/>
  <c r="AH84" i="1"/>
  <c r="AI84" i="1" s="1"/>
  <c r="AG84" i="1"/>
  <c r="AE84" i="1"/>
  <c r="AF84" i="1" s="1"/>
  <c r="AA84" i="1"/>
  <c r="Y84" i="1"/>
  <c r="Z84" i="1" s="1"/>
  <c r="AS83" i="1"/>
  <c r="AQ83" i="1"/>
  <c r="AR83" i="1" s="1"/>
  <c r="X83" i="1"/>
  <c r="V83" i="1"/>
  <c r="W83" i="1" s="1"/>
  <c r="U83" i="1"/>
  <c r="S83" i="1"/>
  <c r="T83" i="1" s="1"/>
  <c r="L83" i="1"/>
  <c r="J83" i="1"/>
  <c r="K83" i="1" s="1"/>
  <c r="AD83" i="1"/>
  <c r="AB83" i="1"/>
  <c r="AC83" i="1" s="1"/>
  <c r="AP83" i="1"/>
  <c r="AN83" i="1"/>
  <c r="AO83" i="1" s="1"/>
  <c r="AM83" i="1"/>
  <c r="AK83" i="1"/>
  <c r="AL83" i="1" s="1"/>
  <c r="R83" i="1"/>
  <c r="P83" i="1"/>
  <c r="Q83" i="1" s="1"/>
  <c r="I83" i="1"/>
  <c r="G83" i="1"/>
  <c r="H83" i="1" s="1"/>
  <c r="AJ83" i="1"/>
  <c r="AH83" i="1"/>
  <c r="AI83" i="1" s="1"/>
  <c r="AG83" i="1"/>
  <c r="AE83" i="1"/>
  <c r="AF83" i="1" s="1"/>
  <c r="AA83" i="1"/>
  <c r="Y83" i="1"/>
  <c r="Z83" i="1" s="1"/>
  <c r="AS82" i="1"/>
  <c r="AQ82" i="1"/>
  <c r="AR82" i="1" s="1"/>
  <c r="X82" i="1"/>
  <c r="V82" i="1"/>
  <c r="W82" i="1" s="1"/>
  <c r="U82" i="1"/>
  <c r="S82" i="1"/>
  <c r="T82" i="1" s="1"/>
  <c r="L82" i="1"/>
  <c r="J82" i="1"/>
  <c r="K82" i="1" s="1"/>
  <c r="AD82" i="1"/>
  <c r="AB82" i="1"/>
  <c r="AC82" i="1" s="1"/>
  <c r="AP82" i="1"/>
  <c r="AN82" i="1"/>
  <c r="AO82" i="1" s="1"/>
  <c r="AM82" i="1"/>
  <c r="AK82" i="1"/>
  <c r="AL82" i="1" s="1"/>
  <c r="R82" i="1"/>
  <c r="P82" i="1"/>
  <c r="Q82" i="1" s="1"/>
  <c r="I82" i="1"/>
  <c r="G82" i="1"/>
  <c r="H82" i="1" s="1"/>
  <c r="AJ82" i="1"/>
  <c r="AH82" i="1"/>
  <c r="AI82" i="1" s="1"/>
  <c r="AG82" i="1"/>
  <c r="AE82" i="1"/>
  <c r="AF82" i="1" s="1"/>
  <c r="AA82" i="1"/>
  <c r="Y82" i="1"/>
  <c r="Z82" i="1" s="1"/>
  <c r="AS81" i="1"/>
  <c r="AQ81" i="1"/>
  <c r="AR81" i="1" s="1"/>
  <c r="X81" i="1"/>
  <c r="V81" i="1"/>
  <c r="W81" i="1" s="1"/>
  <c r="U81" i="1"/>
  <c r="S81" i="1"/>
  <c r="T81" i="1" s="1"/>
  <c r="L81" i="1"/>
  <c r="J81" i="1"/>
  <c r="K81" i="1" s="1"/>
  <c r="AD81" i="1"/>
  <c r="AB81" i="1"/>
  <c r="AC81" i="1" s="1"/>
  <c r="AP81" i="1"/>
  <c r="AN81" i="1"/>
  <c r="AO81" i="1" s="1"/>
  <c r="AM81" i="1"/>
  <c r="AK81" i="1"/>
  <c r="AL81" i="1" s="1"/>
  <c r="R81" i="1"/>
  <c r="P81" i="1"/>
  <c r="Q81" i="1" s="1"/>
  <c r="I81" i="1"/>
  <c r="G81" i="1"/>
  <c r="H81" i="1" s="1"/>
  <c r="AJ81" i="1"/>
  <c r="AH81" i="1"/>
  <c r="AI81" i="1" s="1"/>
  <c r="AG81" i="1"/>
  <c r="AE81" i="1"/>
  <c r="AF81" i="1" s="1"/>
  <c r="AA81" i="1"/>
  <c r="Y81" i="1"/>
  <c r="Z81" i="1" s="1"/>
  <c r="AS80" i="1"/>
  <c r="AQ80" i="1"/>
  <c r="AR80" i="1" s="1"/>
  <c r="X80" i="1"/>
  <c r="V80" i="1"/>
  <c r="W80" i="1" s="1"/>
  <c r="U80" i="1"/>
  <c r="S80" i="1"/>
  <c r="T80" i="1" s="1"/>
  <c r="L80" i="1"/>
  <c r="J80" i="1"/>
  <c r="K80" i="1" s="1"/>
  <c r="AD80" i="1"/>
  <c r="AB80" i="1"/>
  <c r="AC80" i="1" s="1"/>
  <c r="AP80" i="1"/>
  <c r="AN80" i="1"/>
  <c r="AO80" i="1" s="1"/>
  <c r="AM80" i="1"/>
  <c r="AK80" i="1"/>
  <c r="AL80" i="1" s="1"/>
  <c r="R80" i="1"/>
  <c r="P80" i="1"/>
  <c r="Q80" i="1" s="1"/>
  <c r="I80" i="1"/>
  <c r="G80" i="1"/>
  <c r="H80" i="1" s="1"/>
  <c r="AJ80" i="1"/>
  <c r="AH80" i="1"/>
  <c r="AI80" i="1" s="1"/>
  <c r="AG80" i="1"/>
  <c r="AE80" i="1"/>
  <c r="AF80" i="1" s="1"/>
  <c r="AA80" i="1"/>
  <c r="Y80" i="1"/>
  <c r="Z80" i="1" s="1"/>
  <c r="AS79" i="1"/>
  <c r="AQ79" i="1"/>
  <c r="AR79" i="1" s="1"/>
  <c r="X79" i="1"/>
  <c r="V79" i="1"/>
  <c r="W79" i="1" s="1"/>
  <c r="U79" i="1"/>
  <c r="S79" i="1"/>
  <c r="T79" i="1" s="1"/>
  <c r="L79" i="1"/>
  <c r="J79" i="1"/>
  <c r="K79" i="1" s="1"/>
  <c r="AD79" i="1"/>
  <c r="AB79" i="1"/>
  <c r="AC79" i="1" s="1"/>
  <c r="AP79" i="1"/>
  <c r="AN79" i="1"/>
  <c r="AO79" i="1" s="1"/>
  <c r="AM79" i="1"/>
  <c r="AK79" i="1"/>
  <c r="AL79" i="1" s="1"/>
  <c r="R79" i="1"/>
  <c r="P79" i="1"/>
  <c r="Q79" i="1" s="1"/>
  <c r="I79" i="1"/>
  <c r="G79" i="1"/>
  <c r="H79" i="1" s="1"/>
  <c r="AJ79" i="1"/>
  <c r="AH79" i="1"/>
  <c r="AI79" i="1" s="1"/>
  <c r="AG79" i="1"/>
  <c r="AE79" i="1"/>
  <c r="AF79" i="1" s="1"/>
  <c r="AA79" i="1"/>
  <c r="Y79" i="1"/>
  <c r="Z79" i="1" s="1"/>
  <c r="AS78" i="1"/>
  <c r="AQ78" i="1"/>
  <c r="AR78" i="1" s="1"/>
  <c r="X78" i="1"/>
  <c r="V78" i="1"/>
  <c r="W78" i="1" s="1"/>
  <c r="U78" i="1"/>
  <c r="S78" i="1"/>
  <c r="T78" i="1" s="1"/>
  <c r="L78" i="1"/>
  <c r="J78" i="1"/>
  <c r="K78" i="1" s="1"/>
  <c r="AD78" i="1"/>
  <c r="AB78" i="1"/>
  <c r="AC78" i="1" s="1"/>
  <c r="AP78" i="1"/>
  <c r="AN78" i="1"/>
  <c r="AO78" i="1" s="1"/>
  <c r="AM78" i="1"/>
  <c r="AK78" i="1"/>
  <c r="AL78" i="1" s="1"/>
  <c r="R78" i="1"/>
  <c r="P78" i="1"/>
  <c r="Q78" i="1" s="1"/>
  <c r="I78" i="1"/>
  <c r="G78" i="1"/>
  <c r="H78" i="1" s="1"/>
  <c r="AJ78" i="1"/>
  <c r="AH78" i="1"/>
  <c r="AI78" i="1" s="1"/>
  <c r="AG78" i="1"/>
  <c r="AE78" i="1"/>
  <c r="AF78" i="1" s="1"/>
  <c r="AA78" i="1"/>
  <c r="Y78" i="1"/>
  <c r="Z78" i="1" s="1"/>
  <c r="AS77" i="1"/>
  <c r="AQ77" i="1"/>
  <c r="AR77" i="1" s="1"/>
  <c r="X77" i="1"/>
  <c r="V77" i="1"/>
  <c r="W77" i="1" s="1"/>
  <c r="U77" i="1"/>
  <c r="S77" i="1"/>
  <c r="T77" i="1" s="1"/>
  <c r="L77" i="1"/>
  <c r="J77" i="1"/>
  <c r="K77" i="1" s="1"/>
  <c r="AD77" i="1"/>
  <c r="AB77" i="1"/>
  <c r="AC77" i="1" s="1"/>
  <c r="AP77" i="1"/>
  <c r="AN77" i="1"/>
  <c r="AO77" i="1" s="1"/>
  <c r="AM77" i="1"/>
  <c r="AK77" i="1"/>
  <c r="AL77" i="1" s="1"/>
  <c r="R77" i="1"/>
  <c r="P77" i="1"/>
  <c r="Q77" i="1" s="1"/>
  <c r="I77" i="1"/>
  <c r="G77" i="1"/>
  <c r="H77" i="1" s="1"/>
  <c r="AJ77" i="1"/>
  <c r="AH77" i="1"/>
  <c r="AI77" i="1" s="1"/>
  <c r="AG77" i="1"/>
  <c r="AE77" i="1"/>
  <c r="AF77" i="1" s="1"/>
  <c r="AA77" i="1"/>
  <c r="Y77" i="1"/>
  <c r="Z77" i="1" s="1"/>
  <c r="AS76" i="1"/>
  <c r="AQ76" i="1"/>
  <c r="AR76" i="1" s="1"/>
  <c r="X76" i="1"/>
  <c r="V76" i="1"/>
  <c r="W76" i="1" s="1"/>
  <c r="U76" i="1"/>
  <c r="S76" i="1"/>
  <c r="T76" i="1" s="1"/>
  <c r="L76" i="1"/>
  <c r="J76" i="1"/>
  <c r="K76" i="1" s="1"/>
  <c r="AD76" i="1"/>
  <c r="AB76" i="1"/>
  <c r="AC76" i="1" s="1"/>
  <c r="AP76" i="1"/>
  <c r="AN76" i="1"/>
  <c r="AO76" i="1" s="1"/>
  <c r="AM76" i="1"/>
  <c r="AK76" i="1"/>
  <c r="AL76" i="1" s="1"/>
  <c r="R76" i="1"/>
  <c r="P76" i="1"/>
  <c r="Q76" i="1" s="1"/>
  <c r="I76" i="1"/>
  <c r="G76" i="1"/>
  <c r="H76" i="1" s="1"/>
  <c r="AJ76" i="1"/>
  <c r="AH76" i="1"/>
  <c r="AI76" i="1" s="1"/>
  <c r="AG76" i="1"/>
  <c r="AE76" i="1"/>
  <c r="AF76" i="1" s="1"/>
  <c r="AA76" i="1"/>
  <c r="Y76" i="1"/>
  <c r="Z76" i="1" s="1"/>
  <c r="AS75" i="1"/>
  <c r="AQ75" i="1"/>
  <c r="AR75" i="1" s="1"/>
  <c r="X75" i="1"/>
  <c r="V75" i="1"/>
  <c r="W75" i="1" s="1"/>
  <c r="U75" i="1"/>
  <c r="S75" i="1"/>
  <c r="T75" i="1" s="1"/>
  <c r="L75" i="1"/>
  <c r="J75" i="1"/>
  <c r="K75" i="1" s="1"/>
  <c r="AD75" i="1"/>
  <c r="AB75" i="1"/>
  <c r="AC75" i="1" s="1"/>
  <c r="AP75" i="1"/>
  <c r="AN75" i="1"/>
  <c r="AO75" i="1" s="1"/>
  <c r="AM75" i="1"/>
  <c r="AK75" i="1"/>
  <c r="AL75" i="1" s="1"/>
  <c r="R75" i="1"/>
  <c r="P75" i="1"/>
  <c r="Q75" i="1" s="1"/>
  <c r="I75" i="1"/>
  <c r="G75" i="1"/>
  <c r="H75" i="1" s="1"/>
  <c r="AJ75" i="1"/>
  <c r="AH75" i="1"/>
  <c r="AI75" i="1" s="1"/>
  <c r="AG75" i="1"/>
  <c r="AE75" i="1"/>
  <c r="AF75" i="1" s="1"/>
  <c r="AA75" i="1"/>
  <c r="Y75" i="1"/>
  <c r="Z75" i="1" s="1"/>
  <c r="AS74" i="1"/>
  <c r="AQ74" i="1"/>
  <c r="AR74" i="1" s="1"/>
  <c r="X74" i="1"/>
  <c r="V74" i="1"/>
  <c r="W74" i="1" s="1"/>
  <c r="U74" i="1"/>
  <c r="S74" i="1"/>
  <c r="T74" i="1" s="1"/>
  <c r="L74" i="1"/>
  <c r="J74" i="1"/>
  <c r="K74" i="1" s="1"/>
  <c r="AD74" i="1"/>
  <c r="AB74" i="1"/>
  <c r="AC74" i="1" s="1"/>
  <c r="AP74" i="1"/>
  <c r="AN74" i="1"/>
  <c r="AO74" i="1" s="1"/>
  <c r="AM74" i="1"/>
  <c r="AK74" i="1"/>
  <c r="AL74" i="1" s="1"/>
  <c r="R74" i="1"/>
  <c r="P74" i="1"/>
  <c r="Q74" i="1" s="1"/>
  <c r="I74" i="1"/>
  <c r="G74" i="1"/>
  <c r="H74" i="1" s="1"/>
  <c r="AJ74" i="1"/>
  <c r="AH74" i="1"/>
  <c r="AI74" i="1" s="1"/>
  <c r="AG74" i="1"/>
  <c r="AE74" i="1"/>
  <c r="AF74" i="1" s="1"/>
  <c r="AA74" i="1"/>
  <c r="Y74" i="1"/>
  <c r="Z74" i="1" s="1"/>
  <c r="AS73" i="1"/>
  <c r="AQ73" i="1"/>
  <c r="AR73" i="1" s="1"/>
  <c r="X73" i="1"/>
  <c r="V73" i="1"/>
  <c r="W73" i="1" s="1"/>
  <c r="U73" i="1"/>
  <c r="S73" i="1"/>
  <c r="T73" i="1" s="1"/>
  <c r="L73" i="1"/>
  <c r="J73" i="1"/>
  <c r="K73" i="1" s="1"/>
  <c r="AD73" i="1"/>
  <c r="AB73" i="1"/>
  <c r="AC73" i="1" s="1"/>
  <c r="AP73" i="1"/>
  <c r="AN73" i="1"/>
  <c r="AO73" i="1" s="1"/>
  <c r="AM73" i="1"/>
  <c r="AK73" i="1"/>
  <c r="AL73" i="1" s="1"/>
  <c r="R73" i="1"/>
  <c r="P73" i="1"/>
  <c r="Q73" i="1" s="1"/>
  <c r="I73" i="1"/>
  <c r="G73" i="1"/>
  <c r="H73" i="1" s="1"/>
  <c r="AJ73" i="1"/>
  <c r="AH73" i="1"/>
  <c r="AI73" i="1" s="1"/>
  <c r="AG73" i="1"/>
  <c r="AE73" i="1"/>
  <c r="AF73" i="1" s="1"/>
  <c r="AA73" i="1"/>
  <c r="Y73" i="1"/>
  <c r="Z73" i="1" s="1"/>
  <c r="AS72" i="1"/>
  <c r="AQ72" i="1"/>
  <c r="AR72" i="1" s="1"/>
  <c r="X72" i="1"/>
  <c r="V72" i="1"/>
  <c r="W72" i="1" s="1"/>
  <c r="U72" i="1"/>
  <c r="S72" i="1"/>
  <c r="T72" i="1" s="1"/>
  <c r="L72" i="1"/>
  <c r="J72" i="1"/>
  <c r="K72" i="1" s="1"/>
  <c r="AD72" i="1"/>
  <c r="AB72" i="1"/>
  <c r="AC72" i="1" s="1"/>
  <c r="AP72" i="1"/>
  <c r="AN72" i="1"/>
  <c r="AO72" i="1" s="1"/>
  <c r="AM72" i="1"/>
  <c r="AK72" i="1"/>
  <c r="AL72" i="1" s="1"/>
  <c r="R72" i="1"/>
  <c r="P72" i="1"/>
  <c r="Q72" i="1" s="1"/>
  <c r="I72" i="1"/>
  <c r="G72" i="1"/>
  <c r="H72" i="1" s="1"/>
  <c r="AJ72" i="1"/>
  <c r="AH72" i="1"/>
  <c r="AI72" i="1" s="1"/>
  <c r="AG72" i="1"/>
  <c r="AE72" i="1"/>
  <c r="AF72" i="1" s="1"/>
  <c r="AA72" i="1"/>
  <c r="Y72" i="1"/>
  <c r="Z72" i="1" s="1"/>
  <c r="AS71" i="1"/>
  <c r="AQ71" i="1"/>
  <c r="AR71" i="1" s="1"/>
  <c r="X71" i="1"/>
  <c r="V71" i="1"/>
  <c r="W71" i="1" s="1"/>
  <c r="U71" i="1"/>
  <c r="S71" i="1"/>
  <c r="T71" i="1" s="1"/>
  <c r="L71" i="1"/>
  <c r="J71" i="1"/>
  <c r="K71" i="1" s="1"/>
  <c r="AD71" i="1"/>
  <c r="AB71" i="1"/>
  <c r="AC71" i="1" s="1"/>
  <c r="AP71" i="1"/>
  <c r="AN71" i="1"/>
  <c r="AO71" i="1" s="1"/>
  <c r="AM71" i="1"/>
  <c r="AK71" i="1"/>
  <c r="AL71" i="1" s="1"/>
  <c r="R71" i="1"/>
  <c r="P71" i="1"/>
  <c r="Q71" i="1" s="1"/>
  <c r="I71" i="1"/>
  <c r="G71" i="1"/>
  <c r="H71" i="1" s="1"/>
  <c r="AJ71" i="1"/>
  <c r="AH71" i="1"/>
  <c r="AI71" i="1" s="1"/>
  <c r="AG71" i="1"/>
  <c r="AE71" i="1"/>
  <c r="AF71" i="1" s="1"/>
  <c r="AA71" i="1"/>
  <c r="Y71" i="1"/>
  <c r="Z71" i="1" s="1"/>
  <c r="AS70" i="1"/>
  <c r="AQ70" i="1"/>
  <c r="AR70" i="1" s="1"/>
  <c r="X70" i="1"/>
  <c r="V70" i="1"/>
  <c r="W70" i="1" s="1"/>
  <c r="U70" i="1"/>
  <c r="S70" i="1"/>
  <c r="T70" i="1" s="1"/>
  <c r="L70" i="1"/>
  <c r="J70" i="1"/>
  <c r="K70" i="1" s="1"/>
  <c r="AD70" i="1"/>
  <c r="AB70" i="1"/>
  <c r="AC70" i="1" s="1"/>
  <c r="AP70" i="1"/>
  <c r="AN70" i="1"/>
  <c r="AO70" i="1" s="1"/>
  <c r="AM70" i="1"/>
  <c r="AK70" i="1"/>
  <c r="AL70" i="1" s="1"/>
  <c r="R70" i="1"/>
  <c r="P70" i="1"/>
  <c r="Q70" i="1" s="1"/>
  <c r="I70" i="1"/>
  <c r="G70" i="1"/>
  <c r="H70" i="1" s="1"/>
  <c r="AJ70" i="1"/>
  <c r="AH70" i="1"/>
  <c r="AI70" i="1" s="1"/>
  <c r="AG70" i="1"/>
  <c r="AE70" i="1"/>
  <c r="AF70" i="1" s="1"/>
  <c r="AA70" i="1"/>
  <c r="Y70" i="1"/>
  <c r="Z70" i="1" s="1"/>
  <c r="AS69" i="1"/>
  <c r="AQ69" i="1"/>
  <c r="AR69" i="1" s="1"/>
  <c r="X69" i="1"/>
  <c r="V69" i="1"/>
  <c r="W69" i="1" s="1"/>
  <c r="U69" i="1"/>
  <c r="S69" i="1"/>
  <c r="T69" i="1" s="1"/>
  <c r="L69" i="1"/>
  <c r="J69" i="1"/>
  <c r="K69" i="1" s="1"/>
  <c r="AD69" i="1"/>
  <c r="AB69" i="1"/>
  <c r="AC69" i="1" s="1"/>
  <c r="AP69" i="1"/>
  <c r="AN69" i="1"/>
  <c r="AO69" i="1" s="1"/>
  <c r="AM69" i="1"/>
  <c r="AK69" i="1"/>
  <c r="AL69" i="1" s="1"/>
  <c r="R69" i="1"/>
  <c r="P69" i="1"/>
  <c r="Q69" i="1" s="1"/>
  <c r="I69" i="1"/>
  <c r="G69" i="1"/>
  <c r="H69" i="1" s="1"/>
  <c r="AJ69" i="1"/>
  <c r="AH69" i="1"/>
  <c r="AI69" i="1" s="1"/>
  <c r="AG69" i="1"/>
  <c r="AE69" i="1"/>
  <c r="AF69" i="1" s="1"/>
  <c r="AA69" i="1"/>
  <c r="Y69" i="1"/>
  <c r="Z69" i="1" s="1"/>
  <c r="AS68" i="1"/>
  <c r="AQ68" i="1"/>
  <c r="AR68" i="1" s="1"/>
  <c r="X68" i="1"/>
  <c r="V68" i="1"/>
  <c r="W68" i="1" s="1"/>
  <c r="U68" i="1"/>
  <c r="S68" i="1"/>
  <c r="T68" i="1" s="1"/>
  <c r="L68" i="1"/>
  <c r="J68" i="1"/>
  <c r="K68" i="1" s="1"/>
  <c r="AD68" i="1"/>
  <c r="AB68" i="1"/>
  <c r="AC68" i="1" s="1"/>
  <c r="AP68" i="1"/>
  <c r="AN68" i="1"/>
  <c r="AO68" i="1" s="1"/>
  <c r="AM68" i="1"/>
  <c r="AK68" i="1"/>
  <c r="AL68" i="1" s="1"/>
  <c r="R68" i="1"/>
  <c r="P68" i="1"/>
  <c r="Q68" i="1" s="1"/>
  <c r="I68" i="1"/>
  <c r="G68" i="1"/>
  <c r="H68" i="1" s="1"/>
  <c r="AJ68" i="1"/>
  <c r="AH68" i="1"/>
  <c r="AI68" i="1" s="1"/>
  <c r="AG68" i="1"/>
  <c r="AE68" i="1"/>
  <c r="AF68" i="1" s="1"/>
  <c r="AA68" i="1"/>
  <c r="Y68" i="1"/>
  <c r="Z68" i="1" s="1"/>
  <c r="AS67" i="1"/>
  <c r="AQ67" i="1"/>
  <c r="AR67" i="1" s="1"/>
  <c r="X67" i="1"/>
  <c r="V67" i="1"/>
  <c r="W67" i="1" s="1"/>
  <c r="U67" i="1"/>
  <c r="S67" i="1"/>
  <c r="T67" i="1" s="1"/>
  <c r="L67" i="1"/>
  <c r="J67" i="1"/>
  <c r="K67" i="1" s="1"/>
  <c r="AD67" i="1"/>
  <c r="AB67" i="1"/>
  <c r="AC67" i="1" s="1"/>
  <c r="AP67" i="1"/>
  <c r="AN67" i="1"/>
  <c r="AO67" i="1" s="1"/>
  <c r="AM67" i="1"/>
  <c r="AK67" i="1"/>
  <c r="AL67" i="1" s="1"/>
  <c r="R67" i="1"/>
  <c r="P67" i="1"/>
  <c r="Q67" i="1" s="1"/>
  <c r="I67" i="1"/>
  <c r="G67" i="1"/>
  <c r="H67" i="1" s="1"/>
  <c r="AJ67" i="1"/>
  <c r="AH67" i="1"/>
  <c r="AI67" i="1" s="1"/>
  <c r="AG67" i="1"/>
  <c r="AE67" i="1"/>
  <c r="AF67" i="1" s="1"/>
  <c r="AA67" i="1"/>
  <c r="Y67" i="1"/>
  <c r="Z67" i="1" s="1"/>
  <c r="AS66" i="1"/>
  <c r="AQ66" i="1"/>
  <c r="AR66" i="1" s="1"/>
  <c r="X66" i="1"/>
  <c r="V66" i="1"/>
  <c r="W66" i="1" s="1"/>
  <c r="U66" i="1"/>
  <c r="S66" i="1"/>
  <c r="T66" i="1" s="1"/>
  <c r="L66" i="1"/>
  <c r="J66" i="1"/>
  <c r="K66" i="1" s="1"/>
  <c r="AD66" i="1"/>
  <c r="AB66" i="1"/>
  <c r="AC66" i="1" s="1"/>
  <c r="AP66" i="1"/>
  <c r="AN66" i="1"/>
  <c r="AO66" i="1" s="1"/>
  <c r="AM66" i="1"/>
  <c r="AK66" i="1"/>
  <c r="AL66" i="1" s="1"/>
  <c r="R66" i="1"/>
  <c r="P66" i="1"/>
  <c r="Q66" i="1" s="1"/>
  <c r="I66" i="1"/>
  <c r="G66" i="1"/>
  <c r="H66" i="1" s="1"/>
  <c r="AJ66" i="1"/>
  <c r="AH66" i="1"/>
  <c r="AI66" i="1" s="1"/>
  <c r="AG66" i="1"/>
  <c r="AE66" i="1"/>
  <c r="AF66" i="1" s="1"/>
  <c r="AA66" i="1"/>
  <c r="Y66" i="1"/>
  <c r="Z66" i="1" s="1"/>
  <c r="AS65" i="1"/>
  <c r="AQ65" i="1"/>
  <c r="AR65" i="1" s="1"/>
  <c r="X65" i="1"/>
  <c r="V65" i="1"/>
  <c r="W65" i="1" s="1"/>
  <c r="U65" i="1"/>
  <c r="S65" i="1"/>
  <c r="T65" i="1" s="1"/>
  <c r="L65" i="1"/>
  <c r="J65" i="1"/>
  <c r="K65" i="1" s="1"/>
  <c r="AD65" i="1"/>
  <c r="AB65" i="1"/>
  <c r="AC65" i="1" s="1"/>
  <c r="AP65" i="1"/>
  <c r="AN65" i="1"/>
  <c r="AO65" i="1" s="1"/>
  <c r="AM65" i="1"/>
  <c r="AK65" i="1"/>
  <c r="AL65" i="1" s="1"/>
  <c r="R65" i="1"/>
  <c r="P65" i="1"/>
  <c r="Q65" i="1" s="1"/>
  <c r="I65" i="1"/>
  <c r="G65" i="1"/>
  <c r="H65" i="1" s="1"/>
  <c r="AJ65" i="1"/>
  <c r="AH65" i="1"/>
  <c r="AI65" i="1" s="1"/>
  <c r="AG65" i="1"/>
  <c r="AE65" i="1"/>
  <c r="AF65" i="1" s="1"/>
  <c r="AA65" i="1"/>
  <c r="Y65" i="1"/>
  <c r="Z65" i="1" s="1"/>
  <c r="AS64" i="1"/>
  <c r="AQ64" i="1"/>
  <c r="AR64" i="1" s="1"/>
  <c r="X64" i="1"/>
  <c r="V64" i="1"/>
  <c r="W64" i="1" s="1"/>
  <c r="U64" i="1"/>
  <c r="S64" i="1"/>
  <c r="T64" i="1" s="1"/>
  <c r="L64" i="1"/>
  <c r="J64" i="1"/>
  <c r="K64" i="1" s="1"/>
  <c r="AD64" i="1"/>
  <c r="AB64" i="1"/>
  <c r="AC64" i="1" s="1"/>
  <c r="AP64" i="1"/>
  <c r="AN64" i="1"/>
  <c r="AO64" i="1" s="1"/>
  <c r="AM64" i="1"/>
  <c r="AK64" i="1"/>
  <c r="AL64" i="1" s="1"/>
  <c r="R64" i="1"/>
  <c r="P64" i="1"/>
  <c r="Q64" i="1" s="1"/>
  <c r="I64" i="1"/>
  <c r="G64" i="1"/>
  <c r="H64" i="1" s="1"/>
  <c r="AJ64" i="1"/>
  <c r="AH64" i="1"/>
  <c r="AI64" i="1" s="1"/>
  <c r="AG64" i="1"/>
  <c r="AE64" i="1"/>
  <c r="AF64" i="1" s="1"/>
  <c r="AA64" i="1"/>
  <c r="Y64" i="1"/>
  <c r="Z64" i="1" s="1"/>
  <c r="AS63" i="1"/>
  <c r="AQ63" i="1"/>
  <c r="AR63" i="1" s="1"/>
  <c r="X63" i="1"/>
  <c r="V63" i="1"/>
  <c r="W63" i="1" s="1"/>
  <c r="U63" i="1"/>
  <c r="S63" i="1"/>
  <c r="T63" i="1" s="1"/>
  <c r="L63" i="1"/>
  <c r="J63" i="1"/>
  <c r="K63" i="1" s="1"/>
  <c r="AD63" i="1"/>
  <c r="AB63" i="1"/>
  <c r="AC63" i="1" s="1"/>
  <c r="AP63" i="1"/>
  <c r="AN63" i="1"/>
  <c r="AO63" i="1" s="1"/>
  <c r="AM63" i="1"/>
  <c r="AK63" i="1"/>
  <c r="AL63" i="1" s="1"/>
  <c r="R63" i="1"/>
  <c r="P63" i="1"/>
  <c r="Q63" i="1" s="1"/>
  <c r="I63" i="1"/>
  <c r="G63" i="1"/>
  <c r="H63" i="1" s="1"/>
  <c r="AJ63" i="1"/>
  <c r="AH63" i="1"/>
  <c r="AI63" i="1" s="1"/>
  <c r="AG63" i="1"/>
  <c r="AE63" i="1"/>
  <c r="AF63" i="1" s="1"/>
  <c r="AA63" i="1"/>
  <c r="Y63" i="1"/>
  <c r="Z63" i="1" s="1"/>
  <c r="AS62" i="1"/>
  <c r="AQ62" i="1"/>
  <c r="AR62" i="1" s="1"/>
  <c r="X62" i="1"/>
  <c r="V62" i="1"/>
  <c r="W62" i="1" s="1"/>
  <c r="U62" i="1"/>
  <c r="S62" i="1"/>
  <c r="T62" i="1" s="1"/>
  <c r="L62" i="1"/>
  <c r="J62" i="1"/>
  <c r="K62" i="1" s="1"/>
  <c r="AD62" i="1"/>
  <c r="AB62" i="1"/>
  <c r="AC62" i="1" s="1"/>
  <c r="AP62" i="1"/>
  <c r="AN62" i="1"/>
  <c r="AO62" i="1" s="1"/>
  <c r="AM62" i="1"/>
  <c r="AK62" i="1"/>
  <c r="AL62" i="1" s="1"/>
  <c r="R62" i="1"/>
  <c r="P62" i="1"/>
  <c r="Q62" i="1" s="1"/>
  <c r="I62" i="1"/>
  <c r="G62" i="1"/>
  <c r="H62" i="1" s="1"/>
  <c r="AJ62" i="1"/>
  <c r="AH62" i="1"/>
  <c r="AI62" i="1" s="1"/>
  <c r="AG62" i="1"/>
  <c r="AE62" i="1"/>
  <c r="AF62" i="1" s="1"/>
  <c r="AA62" i="1"/>
  <c r="Y62" i="1"/>
  <c r="Z62" i="1" s="1"/>
  <c r="AS61" i="1"/>
  <c r="AQ61" i="1"/>
  <c r="AR61" i="1" s="1"/>
  <c r="X61" i="1"/>
  <c r="V61" i="1"/>
  <c r="W61" i="1" s="1"/>
  <c r="U61" i="1"/>
  <c r="S61" i="1"/>
  <c r="T61" i="1" s="1"/>
  <c r="L61" i="1"/>
  <c r="J61" i="1"/>
  <c r="K61" i="1" s="1"/>
  <c r="AD61" i="1"/>
  <c r="AB61" i="1"/>
  <c r="AC61" i="1" s="1"/>
  <c r="AP61" i="1"/>
  <c r="AN61" i="1"/>
  <c r="AO61" i="1" s="1"/>
  <c r="AM61" i="1"/>
  <c r="AK61" i="1"/>
  <c r="AL61" i="1" s="1"/>
  <c r="R61" i="1"/>
  <c r="P61" i="1"/>
  <c r="Q61" i="1" s="1"/>
  <c r="I61" i="1"/>
  <c r="G61" i="1"/>
  <c r="H61" i="1" s="1"/>
  <c r="AJ61" i="1"/>
  <c r="AH61" i="1"/>
  <c r="AI61" i="1" s="1"/>
  <c r="AG61" i="1"/>
  <c r="AE61" i="1"/>
  <c r="AF61" i="1" s="1"/>
  <c r="AA61" i="1"/>
  <c r="Y61" i="1"/>
  <c r="Z61" i="1" s="1"/>
  <c r="AS60" i="1"/>
  <c r="AQ60" i="1"/>
  <c r="AR60" i="1" s="1"/>
  <c r="X60" i="1"/>
  <c r="V60" i="1"/>
  <c r="W60" i="1" s="1"/>
  <c r="U60" i="1"/>
  <c r="S60" i="1"/>
  <c r="T60" i="1" s="1"/>
  <c r="L60" i="1"/>
  <c r="J60" i="1"/>
  <c r="K60" i="1" s="1"/>
  <c r="AD60" i="1"/>
  <c r="AB60" i="1"/>
  <c r="AC60" i="1" s="1"/>
  <c r="AP60" i="1"/>
  <c r="AN60" i="1"/>
  <c r="AO60" i="1" s="1"/>
  <c r="AM60" i="1"/>
  <c r="AK60" i="1"/>
  <c r="AL60" i="1" s="1"/>
  <c r="R60" i="1"/>
  <c r="P60" i="1"/>
  <c r="Q60" i="1" s="1"/>
  <c r="I60" i="1"/>
  <c r="G60" i="1"/>
  <c r="H60" i="1" s="1"/>
  <c r="AJ60" i="1"/>
  <c r="AH60" i="1"/>
  <c r="AI60" i="1" s="1"/>
  <c r="AG60" i="1"/>
  <c r="AE60" i="1"/>
  <c r="AF60" i="1" s="1"/>
  <c r="AA60" i="1"/>
  <c r="Y60" i="1"/>
  <c r="Z60" i="1" s="1"/>
  <c r="AS59" i="1"/>
  <c r="AQ59" i="1"/>
  <c r="AR59" i="1" s="1"/>
  <c r="X59" i="1"/>
  <c r="V59" i="1"/>
  <c r="W59" i="1" s="1"/>
  <c r="U59" i="1"/>
  <c r="S59" i="1"/>
  <c r="T59" i="1" s="1"/>
  <c r="L59" i="1"/>
  <c r="J59" i="1"/>
  <c r="K59" i="1" s="1"/>
  <c r="AD59" i="1"/>
  <c r="AB59" i="1"/>
  <c r="AC59" i="1" s="1"/>
  <c r="AP59" i="1"/>
  <c r="AN59" i="1"/>
  <c r="AO59" i="1" s="1"/>
  <c r="AM59" i="1"/>
  <c r="AK59" i="1"/>
  <c r="AL59" i="1" s="1"/>
  <c r="R59" i="1"/>
  <c r="P59" i="1"/>
  <c r="Q59" i="1" s="1"/>
  <c r="I59" i="1"/>
  <c r="G59" i="1"/>
  <c r="H59" i="1" s="1"/>
  <c r="AJ59" i="1"/>
  <c r="AH59" i="1"/>
  <c r="AI59" i="1" s="1"/>
  <c r="AG59" i="1"/>
  <c r="AE59" i="1"/>
  <c r="AF59" i="1" s="1"/>
  <c r="AA59" i="1"/>
  <c r="Y59" i="1"/>
  <c r="Z59" i="1" s="1"/>
  <c r="AS58" i="1"/>
  <c r="AQ58" i="1"/>
  <c r="AR58" i="1" s="1"/>
  <c r="X58" i="1"/>
  <c r="V58" i="1"/>
  <c r="W58" i="1" s="1"/>
  <c r="U58" i="1"/>
  <c r="S58" i="1"/>
  <c r="T58" i="1" s="1"/>
  <c r="L58" i="1"/>
  <c r="J58" i="1"/>
  <c r="K58" i="1" s="1"/>
  <c r="AD58" i="1"/>
  <c r="AB58" i="1"/>
  <c r="AC58" i="1" s="1"/>
  <c r="AP58" i="1"/>
  <c r="AN58" i="1"/>
  <c r="AO58" i="1" s="1"/>
  <c r="AM58" i="1"/>
  <c r="AK58" i="1"/>
  <c r="AL58" i="1" s="1"/>
  <c r="R58" i="1"/>
  <c r="P58" i="1"/>
  <c r="Q58" i="1" s="1"/>
  <c r="I58" i="1"/>
  <c r="G58" i="1"/>
  <c r="H58" i="1" s="1"/>
  <c r="AJ58" i="1"/>
  <c r="AH58" i="1"/>
  <c r="AI58" i="1" s="1"/>
  <c r="AG58" i="1"/>
  <c r="AE58" i="1"/>
  <c r="AF58" i="1" s="1"/>
  <c r="AA58" i="1"/>
  <c r="Y58" i="1"/>
  <c r="Z58" i="1" s="1"/>
  <c r="AS57" i="1"/>
  <c r="AQ57" i="1"/>
  <c r="AR57" i="1" s="1"/>
  <c r="X57" i="1"/>
  <c r="V57" i="1"/>
  <c r="W57" i="1" s="1"/>
  <c r="U57" i="1"/>
  <c r="S57" i="1"/>
  <c r="T57" i="1" s="1"/>
  <c r="L57" i="1"/>
  <c r="J57" i="1"/>
  <c r="K57" i="1" s="1"/>
  <c r="AD57" i="1"/>
  <c r="AB57" i="1"/>
  <c r="AC57" i="1" s="1"/>
  <c r="AP57" i="1"/>
  <c r="AN57" i="1"/>
  <c r="AO57" i="1" s="1"/>
  <c r="AM57" i="1"/>
  <c r="AK57" i="1"/>
  <c r="AL57" i="1" s="1"/>
  <c r="R57" i="1"/>
  <c r="P57" i="1"/>
  <c r="Q57" i="1" s="1"/>
  <c r="I57" i="1"/>
  <c r="G57" i="1"/>
  <c r="H57" i="1" s="1"/>
  <c r="AJ57" i="1"/>
  <c r="AH57" i="1"/>
  <c r="AI57" i="1" s="1"/>
  <c r="AG57" i="1"/>
  <c r="AE57" i="1"/>
  <c r="AF57" i="1" s="1"/>
  <c r="AA57" i="1"/>
  <c r="Y57" i="1"/>
  <c r="Z57" i="1" s="1"/>
  <c r="AS56" i="1"/>
  <c r="AQ56" i="1"/>
  <c r="AR56" i="1" s="1"/>
  <c r="X56" i="1"/>
  <c r="V56" i="1"/>
  <c r="W56" i="1" s="1"/>
  <c r="U56" i="1"/>
  <c r="S56" i="1"/>
  <c r="T56" i="1" s="1"/>
  <c r="L56" i="1"/>
  <c r="J56" i="1"/>
  <c r="K56" i="1" s="1"/>
  <c r="AD56" i="1"/>
  <c r="AB56" i="1"/>
  <c r="AC56" i="1" s="1"/>
  <c r="AP56" i="1"/>
  <c r="AN56" i="1"/>
  <c r="AO56" i="1" s="1"/>
  <c r="AM56" i="1"/>
  <c r="AK56" i="1"/>
  <c r="AL56" i="1" s="1"/>
  <c r="R56" i="1"/>
  <c r="P56" i="1"/>
  <c r="Q56" i="1" s="1"/>
  <c r="I56" i="1"/>
  <c r="G56" i="1"/>
  <c r="H56" i="1" s="1"/>
  <c r="AJ56" i="1"/>
  <c r="AH56" i="1"/>
  <c r="AI56" i="1" s="1"/>
  <c r="AG56" i="1"/>
  <c r="AE56" i="1"/>
  <c r="AF56" i="1" s="1"/>
  <c r="AA56" i="1"/>
  <c r="Y56" i="1"/>
  <c r="Z56" i="1" s="1"/>
  <c r="AS55" i="1"/>
  <c r="AQ55" i="1"/>
  <c r="AR55" i="1" s="1"/>
  <c r="X55" i="1"/>
  <c r="V55" i="1"/>
  <c r="W55" i="1" s="1"/>
  <c r="U55" i="1"/>
  <c r="S55" i="1"/>
  <c r="T55" i="1" s="1"/>
  <c r="L55" i="1"/>
  <c r="J55" i="1"/>
  <c r="K55" i="1" s="1"/>
  <c r="AD55" i="1"/>
  <c r="AB55" i="1"/>
  <c r="AC55" i="1" s="1"/>
  <c r="AP55" i="1"/>
  <c r="AN55" i="1"/>
  <c r="AO55" i="1" s="1"/>
  <c r="AM55" i="1"/>
  <c r="AK55" i="1"/>
  <c r="AL55" i="1" s="1"/>
  <c r="R55" i="1"/>
  <c r="P55" i="1"/>
  <c r="Q55" i="1" s="1"/>
  <c r="I55" i="1"/>
  <c r="G55" i="1"/>
  <c r="H55" i="1" s="1"/>
  <c r="AJ55" i="1"/>
  <c r="AH55" i="1"/>
  <c r="AI55" i="1" s="1"/>
  <c r="AG55" i="1"/>
  <c r="AE55" i="1"/>
  <c r="AF55" i="1" s="1"/>
  <c r="AA55" i="1"/>
  <c r="Y55" i="1"/>
  <c r="Z55" i="1" s="1"/>
  <c r="AS54" i="1"/>
  <c r="AQ54" i="1"/>
  <c r="AR54" i="1" s="1"/>
  <c r="X54" i="1"/>
  <c r="V54" i="1"/>
  <c r="W54" i="1" s="1"/>
  <c r="U54" i="1"/>
  <c r="S54" i="1"/>
  <c r="T54" i="1" s="1"/>
  <c r="L54" i="1"/>
  <c r="J54" i="1"/>
  <c r="K54" i="1" s="1"/>
  <c r="AD54" i="1"/>
  <c r="AB54" i="1"/>
  <c r="AC54" i="1" s="1"/>
  <c r="AP54" i="1"/>
  <c r="AN54" i="1"/>
  <c r="AO54" i="1" s="1"/>
  <c r="AM54" i="1"/>
  <c r="AK54" i="1"/>
  <c r="AL54" i="1" s="1"/>
  <c r="R54" i="1"/>
  <c r="P54" i="1"/>
  <c r="Q54" i="1" s="1"/>
  <c r="I54" i="1"/>
  <c r="G54" i="1"/>
  <c r="H54" i="1" s="1"/>
  <c r="AJ54" i="1"/>
  <c r="AH54" i="1"/>
  <c r="AI54" i="1" s="1"/>
  <c r="AG54" i="1"/>
  <c r="AE54" i="1"/>
  <c r="AF54" i="1" s="1"/>
  <c r="AA54" i="1"/>
  <c r="Y54" i="1"/>
  <c r="Z54" i="1" s="1"/>
  <c r="AS53" i="1"/>
  <c r="AQ53" i="1"/>
  <c r="AR53" i="1" s="1"/>
  <c r="X53" i="1"/>
  <c r="V53" i="1"/>
  <c r="W53" i="1" s="1"/>
  <c r="U53" i="1"/>
  <c r="S53" i="1"/>
  <c r="T53" i="1" s="1"/>
  <c r="L53" i="1"/>
  <c r="J53" i="1"/>
  <c r="K53" i="1" s="1"/>
  <c r="AD53" i="1"/>
  <c r="AB53" i="1"/>
  <c r="AC53" i="1" s="1"/>
  <c r="AP53" i="1"/>
  <c r="AN53" i="1"/>
  <c r="AO53" i="1" s="1"/>
  <c r="AM53" i="1"/>
  <c r="AK53" i="1"/>
  <c r="AL53" i="1" s="1"/>
  <c r="R53" i="1"/>
  <c r="P53" i="1"/>
  <c r="Q53" i="1" s="1"/>
  <c r="I53" i="1"/>
  <c r="G53" i="1"/>
  <c r="H53" i="1" s="1"/>
  <c r="AJ53" i="1"/>
  <c r="AH53" i="1"/>
  <c r="AI53" i="1" s="1"/>
  <c r="AG53" i="1"/>
  <c r="AE53" i="1"/>
  <c r="AF53" i="1" s="1"/>
  <c r="AA53" i="1"/>
  <c r="Y53" i="1"/>
  <c r="Z53" i="1" s="1"/>
  <c r="AS52" i="1"/>
  <c r="AQ52" i="1"/>
  <c r="AR52" i="1" s="1"/>
  <c r="X52" i="1"/>
  <c r="V52" i="1"/>
  <c r="W52" i="1" s="1"/>
  <c r="U52" i="1"/>
  <c r="S52" i="1"/>
  <c r="T52" i="1" s="1"/>
  <c r="L52" i="1"/>
  <c r="J52" i="1"/>
  <c r="K52" i="1" s="1"/>
  <c r="AD52" i="1"/>
  <c r="AB52" i="1"/>
  <c r="AC52" i="1" s="1"/>
  <c r="AP52" i="1"/>
  <c r="AN52" i="1"/>
  <c r="AO52" i="1" s="1"/>
  <c r="AM52" i="1"/>
  <c r="AK52" i="1"/>
  <c r="AL52" i="1" s="1"/>
  <c r="R52" i="1"/>
  <c r="P52" i="1"/>
  <c r="Q52" i="1" s="1"/>
  <c r="I52" i="1"/>
  <c r="G52" i="1"/>
  <c r="H52" i="1" s="1"/>
  <c r="AJ52" i="1"/>
  <c r="AH52" i="1"/>
  <c r="AI52" i="1" s="1"/>
  <c r="AG52" i="1"/>
  <c r="AE52" i="1"/>
  <c r="AF52" i="1" s="1"/>
  <c r="AA52" i="1"/>
  <c r="Y52" i="1"/>
  <c r="Z52" i="1" s="1"/>
  <c r="AS51" i="1"/>
  <c r="AQ51" i="1"/>
  <c r="AR51" i="1" s="1"/>
  <c r="X51" i="1"/>
  <c r="V51" i="1"/>
  <c r="W51" i="1" s="1"/>
  <c r="U51" i="1"/>
  <c r="S51" i="1"/>
  <c r="T51" i="1" s="1"/>
  <c r="L51" i="1"/>
  <c r="J51" i="1"/>
  <c r="K51" i="1" s="1"/>
  <c r="AD51" i="1"/>
  <c r="AB51" i="1"/>
  <c r="AC51" i="1" s="1"/>
  <c r="AP51" i="1"/>
  <c r="AN51" i="1"/>
  <c r="AO51" i="1" s="1"/>
  <c r="AM51" i="1"/>
  <c r="AK51" i="1"/>
  <c r="AL51" i="1" s="1"/>
  <c r="R51" i="1"/>
  <c r="P51" i="1"/>
  <c r="Q51" i="1" s="1"/>
  <c r="I51" i="1"/>
  <c r="G51" i="1"/>
  <c r="H51" i="1" s="1"/>
  <c r="AJ51" i="1"/>
  <c r="AH51" i="1"/>
  <c r="AI51" i="1" s="1"/>
  <c r="AG51" i="1"/>
  <c r="AE51" i="1"/>
  <c r="AF51" i="1" s="1"/>
  <c r="AA51" i="1"/>
  <c r="Y51" i="1"/>
  <c r="Z51" i="1" s="1"/>
  <c r="AS50" i="1"/>
  <c r="AQ50" i="1"/>
  <c r="AR50" i="1" s="1"/>
  <c r="X50" i="1"/>
  <c r="V50" i="1"/>
  <c r="W50" i="1" s="1"/>
  <c r="U50" i="1"/>
  <c r="S50" i="1"/>
  <c r="T50" i="1" s="1"/>
  <c r="L50" i="1"/>
  <c r="J50" i="1"/>
  <c r="K50" i="1" s="1"/>
  <c r="AD50" i="1"/>
  <c r="AB50" i="1"/>
  <c r="AC50" i="1" s="1"/>
  <c r="AP50" i="1"/>
  <c r="AN50" i="1"/>
  <c r="AO50" i="1" s="1"/>
  <c r="AM50" i="1"/>
  <c r="AK50" i="1"/>
  <c r="AL50" i="1" s="1"/>
  <c r="R50" i="1"/>
  <c r="P50" i="1"/>
  <c r="Q50" i="1" s="1"/>
  <c r="I50" i="1"/>
  <c r="G50" i="1"/>
  <c r="H50" i="1" s="1"/>
  <c r="AJ50" i="1"/>
  <c r="AH50" i="1"/>
  <c r="AI50" i="1" s="1"/>
  <c r="AG50" i="1"/>
  <c r="AE50" i="1"/>
  <c r="AF50" i="1" s="1"/>
  <c r="AA50" i="1"/>
  <c r="Y50" i="1"/>
  <c r="Z50" i="1" s="1"/>
  <c r="AS49" i="1"/>
  <c r="AQ49" i="1"/>
  <c r="AR49" i="1" s="1"/>
  <c r="X49" i="1"/>
  <c r="V49" i="1"/>
  <c r="W49" i="1" s="1"/>
  <c r="U49" i="1"/>
  <c r="S49" i="1"/>
  <c r="T49" i="1" s="1"/>
  <c r="L49" i="1"/>
  <c r="J49" i="1"/>
  <c r="K49" i="1" s="1"/>
  <c r="AD49" i="1"/>
  <c r="AB49" i="1"/>
  <c r="AC49" i="1" s="1"/>
  <c r="AP49" i="1"/>
  <c r="AN49" i="1"/>
  <c r="AO49" i="1" s="1"/>
  <c r="AM49" i="1"/>
  <c r="AK49" i="1"/>
  <c r="AL49" i="1" s="1"/>
  <c r="R49" i="1"/>
  <c r="P49" i="1"/>
  <c r="Q49" i="1" s="1"/>
  <c r="I49" i="1"/>
  <c r="G49" i="1"/>
  <c r="H49" i="1" s="1"/>
  <c r="AJ49" i="1"/>
  <c r="AH49" i="1"/>
  <c r="AI49" i="1" s="1"/>
  <c r="AG49" i="1"/>
  <c r="AE49" i="1"/>
  <c r="AF49" i="1" s="1"/>
  <c r="AA49" i="1"/>
  <c r="Y49" i="1"/>
  <c r="Z49" i="1" s="1"/>
  <c r="AS48" i="1"/>
  <c r="AQ48" i="1"/>
  <c r="AR48" i="1" s="1"/>
  <c r="X48" i="1"/>
  <c r="V48" i="1"/>
  <c r="W48" i="1" s="1"/>
  <c r="U48" i="1"/>
  <c r="S48" i="1"/>
  <c r="T48" i="1" s="1"/>
  <c r="L48" i="1"/>
  <c r="J48" i="1"/>
  <c r="K48" i="1" s="1"/>
  <c r="AD48" i="1"/>
  <c r="AB48" i="1"/>
  <c r="AC48" i="1" s="1"/>
  <c r="AP48" i="1"/>
  <c r="AN48" i="1"/>
  <c r="AO48" i="1" s="1"/>
  <c r="AM48" i="1"/>
  <c r="AK48" i="1"/>
  <c r="AL48" i="1" s="1"/>
  <c r="R48" i="1"/>
  <c r="P48" i="1"/>
  <c r="Q48" i="1" s="1"/>
  <c r="I48" i="1"/>
  <c r="G48" i="1"/>
  <c r="H48" i="1" s="1"/>
  <c r="AJ48" i="1"/>
  <c r="AH48" i="1"/>
  <c r="AI48" i="1" s="1"/>
  <c r="AG48" i="1"/>
  <c r="AE48" i="1"/>
  <c r="AF48" i="1" s="1"/>
  <c r="AA48" i="1"/>
  <c r="Y48" i="1"/>
  <c r="Z48" i="1" s="1"/>
  <c r="AS47" i="1"/>
  <c r="AQ47" i="1"/>
  <c r="AR47" i="1" s="1"/>
  <c r="X47" i="1"/>
  <c r="V47" i="1"/>
  <c r="W47" i="1" s="1"/>
  <c r="U47" i="1"/>
  <c r="S47" i="1"/>
  <c r="T47" i="1" s="1"/>
  <c r="L47" i="1"/>
  <c r="J47" i="1"/>
  <c r="K47" i="1" s="1"/>
  <c r="AD47" i="1"/>
  <c r="AB47" i="1"/>
  <c r="AC47" i="1" s="1"/>
  <c r="AP47" i="1"/>
  <c r="AN47" i="1"/>
  <c r="AO47" i="1" s="1"/>
  <c r="AM47" i="1"/>
  <c r="AK47" i="1"/>
  <c r="AL47" i="1" s="1"/>
  <c r="R47" i="1"/>
  <c r="P47" i="1"/>
  <c r="Q47" i="1" s="1"/>
  <c r="I47" i="1"/>
  <c r="G47" i="1"/>
  <c r="H47" i="1" s="1"/>
  <c r="AJ47" i="1"/>
  <c r="AH47" i="1"/>
  <c r="AI47" i="1" s="1"/>
  <c r="AG47" i="1"/>
  <c r="AE47" i="1"/>
  <c r="AF47" i="1" s="1"/>
  <c r="AA47" i="1"/>
  <c r="Y47" i="1"/>
  <c r="Z47" i="1" s="1"/>
  <c r="AS46" i="1"/>
  <c r="AQ46" i="1"/>
  <c r="AR46" i="1" s="1"/>
  <c r="X46" i="1"/>
  <c r="V46" i="1"/>
  <c r="W46" i="1" s="1"/>
  <c r="U46" i="1"/>
  <c r="S46" i="1"/>
  <c r="T46" i="1" s="1"/>
  <c r="L46" i="1"/>
  <c r="J46" i="1"/>
  <c r="K46" i="1" s="1"/>
  <c r="AD46" i="1"/>
  <c r="AB46" i="1"/>
  <c r="AC46" i="1" s="1"/>
  <c r="AP46" i="1"/>
  <c r="AN46" i="1"/>
  <c r="AO46" i="1" s="1"/>
  <c r="AM46" i="1"/>
  <c r="AK46" i="1"/>
  <c r="AL46" i="1" s="1"/>
  <c r="R46" i="1"/>
  <c r="P46" i="1"/>
  <c r="Q46" i="1" s="1"/>
  <c r="I46" i="1"/>
  <c r="G46" i="1"/>
  <c r="H46" i="1" s="1"/>
  <c r="AJ46" i="1"/>
  <c r="AH46" i="1"/>
  <c r="AI46" i="1" s="1"/>
  <c r="AG46" i="1"/>
  <c r="AE46" i="1"/>
  <c r="AF46" i="1" s="1"/>
  <c r="AA46" i="1"/>
  <c r="Y46" i="1"/>
  <c r="Z46" i="1" s="1"/>
  <c r="AS45" i="1"/>
  <c r="AQ45" i="1"/>
  <c r="AR45" i="1" s="1"/>
  <c r="X45" i="1"/>
  <c r="V45" i="1"/>
  <c r="W45" i="1" s="1"/>
  <c r="U45" i="1"/>
  <c r="S45" i="1"/>
  <c r="T45" i="1" s="1"/>
  <c r="L45" i="1"/>
  <c r="J45" i="1"/>
  <c r="K45" i="1" s="1"/>
  <c r="AD45" i="1"/>
  <c r="AB45" i="1"/>
  <c r="AC45" i="1" s="1"/>
  <c r="AP45" i="1"/>
  <c r="AN45" i="1"/>
  <c r="AO45" i="1" s="1"/>
  <c r="AM45" i="1"/>
  <c r="AK45" i="1"/>
  <c r="AL45" i="1" s="1"/>
  <c r="R45" i="1"/>
  <c r="P45" i="1"/>
  <c r="Q45" i="1" s="1"/>
  <c r="I45" i="1"/>
  <c r="G45" i="1"/>
  <c r="H45" i="1" s="1"/>
  <c r="AJ45" i="1"/>
  <c r="AH45" i="1"/>
  <c r="AI45" i="1" s="1"/>
  <c r="AG45" i="1"/>
  <c r="AE45" i="1"/>
  <c r="AF45" i="1" s="1"/>
  <c r="AA45" i="1"/>
  <c r="Y45" i="1"/>
  <c r="Z45" i="1" s="1"/>
  <c r="AS44" i="1"/>
  <c r="AQ44" i="1"/>
  <c r="AR44" i="1" s="1"/>
  <c r="X44" i="1"/>
  <c r="V44" i="1"/>
  <c r="W44" i="1" s="1"/>
  <c r="U44" i="1"/>
  <c r="S44" i="1"/>
  <c r="T44" i="1" s="1"/>
  <c r="L44" i="1"/>
  <c r="J44" i="1"/>
  <c r="K44" i="1" s="1"/>
  <c r="AD44" i="1"/>
  <c r="AB44" i="1"/>
  <c r="AC44" i="1" s="1"/>
  <c r="AP44" i="1"/>
  <c r="AN44" i="1"/>
  <c r="AO44" i="1" s="1"/>
  <c r="AM44" i="1"/>
  <c r="AK44" i="1"/>
  <c r="AL44" i="1" s="1"/>
  <c r="R44" i="1"/>
  <c r="P44" i="1"/>
  <c r="Q44" i="1" s="1"/>
  <c r="I44" i="1"/>
  <c r="G44" i="1"/>
  <c r="H44" i="1" s="1"/>
  <c r="AJ44" i="1"/>
  <c r="AH44" i="1"/>
  <c r="AI44" i="1" s="1"/>
  <c r="AG44" i="1"/>
  <c r="AE44" i="1"/>
  <c r="AF44" i="1" s="1"/>
  <c r="AA44" i="1"/>
  <c r="Y44" i="1"/>
  <c r="Z44" i="1" s="1"/>
  <c r="AS43" i="1"/>
  <c r="AQ43" i="1"/>
  <c r="AR43" i="1" s="1"/>
  <c r="X43" i="1"/>
  <c r="V43" i="1"/>
  <c r="W43" i="1" s="1"/>
  <c r="U43" i="1"/>
  <c r="S43" i="1"/>
  <c r="T43" i="1" s="1"/>
  <c r="L43" i="1"/>
  <c r="J43" i="1"/>
  <c r="K43" i="1" s="1"/>
  <c r="AD43" i="1"/>
  <c r="AB43" i="1"/>
  <c r="AC43" i="1" s="1"/>
  <c r="AP43" i="1"/>
  <c r="AN43" i="1"/>
  <c r="AO43" i="1" s="1"/>
  <c r="AM43" i="1"/>
  <c r="AK43" i="1"/>
  <c r="AL43" i="1" s="1"/>
  <c r="R43" i="1"/>
  <c r="P43" i="1"/>
  <c r="Q43" i="1" s="1"/>
  <c r="I43" i="1"/>
  <c r="G43" i="1"/>
  <c r="H43" i="1" s="1"/>
  <c r="AJ43" i="1"/>
  <c r="AH43" i="1"/>
  <c r="AI43" i="1" s="1"/>
  <c r="AG43" i="1"/>
  <c r="AE43" i="1"/>
  <c r="AF43" i="1" s="1"/>
  <c r="AA43" i="1"/>
  <c r="Y43" i="1"/>
  <c r="Z43" i="1" s="1"/>
  <c r="AS42" i="1"/>
  <c r="AQ42" i="1"/>
  <c r="AR42" i="1" s="1"/>
  <c r="X42" i="1"/>
  <c r="V42" i="1"/>
  <c r="W42" i="1" s="1"/>
  <c r="U42" i="1"/>
  <c r="S42" i="1"/>
  <c r="T42" i="1" s="1"/>
  <c r="L42" i="1"/>
  <c r="J42" i="1"/>
  <c r="K42" i="1" s="1"/>
  <c r="AD42" i="1"/>
  <c r="AB42" i="1"/>
  <c r="AC42" i="1" s="1"/>
  <c r="AP42" i="1"/>
  <c r="AN42" i="1"/>
  <c r="AO42" i="1" s="1"/>
  <c r="AM42" i="1"/>
  <c r="AK42" i="1"/>
  <c r="AL42" i="1" s="1"/>
  <c r="R42" i="1"/>
  <c r="P42" i="1"/>
  <c r="Q42" i="1" s="1"/>
  <c r="I42" i="1"/>
  <c r="G42" i="1"/>
  <c r="H42" i="1" s="1"/>
  <c r="AJ42" i="1"/>
  <c r="AH42" i="1"/>
  <c r="AI42" i="1" s="1"/>
  <c r="AG42" i="1"/>
  <c r="AE42" i="1"/>
  <c r="AF42" i="1" s="1"/>
  <c r="AA42" i="1"/>
  <c r="Y42" i="1"/>
  <c r="Z42" i="1" s="1"/>
  <c r="AS41" i="1"/>
  <c r="AQ41" i="1"/>
  <c r="AR41" i="1" s="1"/>
  <c r="X41" i="1"/>
  <c r="V41" i="1"/>
  <c r="W41" i="1" s="1"/>
  <c r="U41" i="1"/>
  <c r="S41" i="1"/>
  <c r="T41" i="1" s="1"/>
  <c r="L41" i="1"/>
  <c r="J41" i="1"/>
  <c r="K41" i="1" s="1"/>
  <c r="AD41" i="1"/>
  <c r="AB41" i="1"/>
  <c r="AC41" i="1" s="1"/>
  <c r="AP41" i="1"/>
  <c r="AN41" i="1"/>
  <c r="AO41" i="1" s="1"/>
  <c r="AM41" i="1"/>
  <c r="AK41" i="1"/>
  <c r="AL41" i="1" s="1"/>
  <c r="R41" i="1"/>
  <c r="P41" i="1"/>
  <c r="Q41" i="1" s="1"/>
  <c r="I41" i="1"/>
  <c r="G41" i="1"/>
  <c r="H41" i="1" s="1"/>
  <c r="AJ41" i="1"/>
  <c r="AH41" i="1"/>
  <c r="AI41" i="1" s="1"/>
  <c r="AG41" i="1"/>
  <c r="AE41" i="1"/>
  <c r="AF41" i="1" s="1"/>
  <c r="AA41" i="1"/>
  <c r="Y41" i="1"/>
  <c r="Z41" i="1" s="1"/>
  <c r="AS40" i="1"/>
  <c r="AQ40" i="1"/>
  <c r="AR40" i="1" s="1"/>
  <c r="X40" i="1"/>
  <c r="V40" i="1"/>
  <c r="W40" i="1" s="1"/>
  <c r="U40" i="1"/>
  <c r="S40" i="1"/>
  <c r="T40" i="1" s="1"/>
  <c r="L40" i="1"/>
  <c r="J40" i="1"/>
  <c r="K40" i="1" s="1"/>
  <c r="AD40" i="1"/>
  <c r="AB40" i="1"/>
  <c r="AC40" i="1" s="1"/>
  <c r="AP40" i="1"/>
  <c r="AN40" i="1"/>
  <c r="AO40" i="1" s="1"/>
  <c r="AM40" i="1"/>
  <c r="AK40" i="1"/>
  <c r="AL40" i="1" s="1"/>
  <c r="R40" i="1"/>
  <c r="P40" i="1"/>
  <c r="Q40" i="1" s="1"/>
  <c r="I40" i="1"/>
  <c r="G40" i="1"/>
  <c r="H40" i="1" s="1"/>
  <c r="AJ40" i="1"/>
  <c r="AH40" i="1"/>
  <c r="AI40" i="1" s="1"/>
  <c r="AG40" i="1"/>
  <c r="AE40" i="1"/>
  <c r="AF40" i="1" s="1"/>
  <c r="AA40" i="1"/>
  <c r="Y40" i="1"/>
  <c r="Z40" i="1" s="1"/>
  <c r="AS39" i="1"/>
  <c r="AQ39" i="1"/>
  <c r="AR39" i="1" s="1"/>
  <c r="X39" i="1"/>
  <c r="V39" i="1"/>
  <c r="W39" i="1" s="1"/>
  <c r="U39" i="1"/>
  <c r="S39" i="1"/>
  <c r="T39" i="1" s="1"/>
  <c r="L39" i="1"/>
  <c r="J39" i="1"/>
  <c r="K39" i="1" s="1"/>
  <c r="AD39" i="1"/>
  <c r="AB39" i="1"/>
  <c r="AC39" i="1" s="1"/>
  <c r="AP39" i="1"/>
  <c r="AN39" i="1"/>
  <c r="AO39" i="1" s="1"/>
  <c r="AM39" i="1"/>
  <c r="AK39" i="1"/>
  <c r="AL39" i="1" s="1"/>
  <c r="R39" i="1"/>
  <c r="P39" i="1"/>
  <c r="Q39" i="1" s="1"/>
  <c r="I39" i="1"/>
  <c r="G39" i="1"/>
  <c r="H39" i="1" s="1"/>
  <c r="AJ39" i="1"/>
  <c r="AH39" i="1"/>
  <c r="AI39" i="1" s="1"/>
  <c r="AG39" i="1"/>
  <c r="AE39" i="1"/>
  <c r="AF39" i="1" s="1"/>
  <c r="AA39" i="1"/>
  <c r="Y39" i="1"/>
  <c r="Z39" i="1" s="1"/>
  <c r="AS38" i="1"/>
  <c r="AQ38" i="1"/>
  <c r="AR38" i="1" s="1"/>
  <c r="X38" i="1"/>
  <c r="V38" i="1"/>
  <c r="W38" i="1" s="1"/>
  <c r="U38" i="1"/>
  <c r="S38" i="1"/>
  <c r="T38" i="1" s="1"/>
  <c r="L38" i="1"/>
  <c r="J38" i="1"/>
  <c r="K38" i="1" s="1"/>
  <c r="AD38" i="1"/>
  <c r="AB38" i="1"/>
  <c r="AC38" i="1" s="1"/>
  <c r="AP38" i="1"/>
  <c r="AN38" i="1"/>
  <c r="AO38" i="1" s="1"/>
  <c r="AM38" i="1"/>
  <c r="AK38" i="1"/>
  <c r="AL38" i="1" s="1"/>
  <c r="R38" i="1"/>
  <c r="P38" i="1"/>
  <c r="Q38" i="1" s="1"/>
  <c r="I38" i="1"/>
  <c r="G38" i="1"/>
  <c r="H38" i="1" s="1"/>
  <c r="AJ38" i="1"/>
  <c r="AH38" i="1"/>
  <c r="AI38" i="1" s="1"/>
  <c r="AG38" i="1"/>
  <c r="AE38" i="1"/>
  <c r="AF38" i="1" s="1"/>
  <c r="AA38" i="1"/>
  <c r="Y38" i="1"/>
  <c r="Z38" i="1" s="1"/>
  <c r="AS37" i="1"/>
  <c r="AQ37" i="1"/>
  <c r="AR37" i="1" s="1"/>
  <c r="X37" i="1"/>
  <c r="V37" i="1"/>
  <c r="W37" i="1" s="1"/>
  <c r="U37" i="1"/>
  <c r="S37" i="1"/>
  <c r="T37" i="1" s="1"/>
  <c r="L37" i="1"/>
  <c r="J37" i="1"/>
  <c r="K37" i="1" s="1"/>
  <c r="AD37" i="1"/>
  <c r="AB37" i="1"/>
  <c r="AC37" i="1" s="1"/>
  <c r="AP37" i="1"/>
  <c r="AN37" i="1"/>
  <c r="AO37" i="1" s="1"/>
  <c r="AM37" i="1"/>
  <c r="AK37" i="1"/>
  <c r="AL37" i="1" s="1"/>
  <c r="R37" i="1"/>
  <c r="P37" i="1"/>
  <c r="Q37" i="1" s="1"/>
  <c r="I37" i="1"/>
  <c r="G37" i="1"/>
  <c r="H37" i="1" s="1"/>
  <c r="AJ37" i="1"/>
  <c r="AH37" i="1"/>
  <c r="AI37" i="1" s="1"/>
  <c r="AG37" i="1"/>
  <c r="AE37" i="1"/>
  <c r="AF37" i="1" s="1"/>
  <c r="AA37" i="1"/>
  <c r="Y37" i="1"/>
  <c r="Z37" i="1" s="1"/>
  <c r="AS36" i="1"/>
  <c r="AQ36" i="1"/>
  <c r="AR36" i="1" s="1"/>
  <c r="X36" i="1"/>
  <c r="V36" i="1"/>
  <c r="W36" i="1" s="1"/>
  <c r="U36" i="1"/>
  <c r="S36" i="1"/>
  <c r="T36" i="1" s="1"/>
  <c r="L36" i="1"/>
  <c r="J36" i="1"/>
  <c r="K36" i="1" s="1"/>
  <c r="AD36" i="1"/>
  <c r="AB36" i="1"/>
  <c r="AC36" i="1" s="1"/>
  <c r="AP36" i="1"/>
  <c r="AN36" i="1"/>
  <c r="AO36" i="1" s="1"/>
  <c r="AM36" i="1"/>
  <c r="AK36" i="1"/>
  <c r="AL36" i="1" s="1"/>
  <c r="R36" i="1"/>
  <c r="P36" i="1"/>
  <c r="Q36" i="1" s="1"/>
  <c r="I36" i="1"/>
  <c r="G36" i="1"/>
  <c r="H36" i="1" s="1"/>
  <c r="AJ36" i="1"/>
  <c r="AH36" i="1"/>
  <c r="AI36" i="1" s="1"/>
  <c r="AG36" i="1"/>
  <c r="AE36" i="1"/>
  <c r="AF36" i="1" s="1"/>
  <c r="AA36" i="1"/>
  <c r="Y36" i="1"/>
  <c r="Z36" i="1" s="1"/>
  <c r="AS35" i="1"/>
  <c r="AQ35" i="1"/>
  <c r="AR35" i="1" s="1"/>
  <c r="X35" i="1"/>
  <c r="V35" i="1"/>
  <c r="W35" i="1" s="1"/>
  <c r="U35" i="1"/>
  <c r="S35" i="1"/>
  <c r="T35" i="1" s="1"/>
  <c r="L35" i="1"/>
  <c r="J35" i="1"/>
  <c r="K35" i="1" s="1"/>
  <c r="AD35" i="1"/>
  <c r="AB35" i="1"/>
  <c r="AC35" i="1" s="1"/>
  <c r="AP35" i="1"/>
  <c r="AN35" i="1"/>
  <c r="AO35" i="1" s="1"/>
  <c r="AM35" i="1"/>
  <c r="AK35" i="1"/>
  <c r="AL35" i="1" s="1"/>
  <c r="R35" i="1"/>
  <c r="P35" i="1"/>
  <c r="Q35" i="1" s="1"/>
  <c r="I35" i="1"/>
  <c r="G35" i="1"/>
  <c r="H35" i="1" s="1"/>
  <c r="AJ35" i="1"/>
  <c r="AH35" i="1"/>
  <c r="AI35" i="1" s="1"/>
  <c r="AG35" i="1"/>
  <c r="AE35" i="1"/>
  <c r="AF35" i="1" s="1"/>
  <c r="AA35" i="1"/>
  <c r="Y35" i="1"/>
  <c r="Z35" i="1" s="1"/>
  <c r="AS34" i="1"/>
  <c r="AQ34" i="1"/>
  <c r="AR34" i="1" s="1"/>
  <c r="X34" i="1"/>
  <c r="V34" i="1"/>
  <c r="W34" i="1" s="1"/>
  <c r="U34" i="1"/>
  <c r="S34" i="1"/>
  <c r="T34" i="1" s="1"/>
  <c r="L34" i="1"/>
  <c r="J34" i="1"/>
  <c r="K34" i="1" s="1"/>
  <c r="AD34" i="1"/>
  <c r="AB34" i="1"/>
  <c r="AC34" i="1" s="1"/>
  <c r="AP34" i="1"/>
  <c r="AN34" i="1"/>
  <c r="AO34" i="1" s="1"/>
  <c r="AM34" i="1"/>
  <c r="AK34" i="1"/>
  <c r="AL34" i="1" s="1"/>
  <c r="R34" i="1"/>
  <c r="P34" i="1"/>
  <c r="Q34" i="1" s="1"/>
  <c r="I34" i="1"/>
  <c r="G34" i="1"/>
  <c r="H34" i="1" s="1"/>
  <c r="AJ34" i="1"/>
  <c r="AH34" i="1"/>
  <c r="AI34" i="1" s="1"/>
  <c r="AG34" i="1"/>
  <c r="AE34" i="1"/>
  <c r="AF34" i="1" s="1"/>
  <c r="AA34" i="1"/>
  <c r="Y34" i="1"/>
  <c r="Z34" i="1" s="1"/>
  <c r="AS33" i="1"/>
  <c r="AQ33" i="1"/>
  <c r="AR33" i="1" s="1"/>
  <c r="X33" i="1"/>
  <c r="V33" i="1"/>
  <c r="W33" i="1" s="1"/>
  <c r="U33" i="1"/>
  <c r="S33" i="1"/>
  <c r="T33" i="1" s="1"/>
  <c r="L33" i="1"/>
  <c r="J33" i="1"/>
  <c r="K33" i="1" s="1"/>
  <c r="AD33" i="1"/>
  <c r="AB33" i="1"/>
  <c r="AC33" i="1" s="1"/>
  <c r="AP33" i="1"/>
  <c r="AN33" i="1"/>
  <c r="AO33" i="1" s="1"/>
  <c r="AM33" i="1"/>
  <c r="AK33" i="1"/>
  <c r="AL33" i="1" s="1"/>
  <c r="R33" i="1"/>
  <c r="P33" i="1"/>
  <c r="Q33" i="1" s="1"/>
  <c r="I33" i="1"/>
  <c r="G33" i="1"/>
  <c r="H33" i="1" s="1"/>
  <c r="AJ33" i="1"/>
  <c r="AH33" i="1"/>
  <c r="AI33" i="1" s="1"/>
  <c r="AG33" i="1"/>
  <c r="AE33" i="1"/>
  <c r="AF33" i="1" s="1"/>
  <c r="AA33" i="1"/>
  <c r="Y33" i="1"/>
  <c r="Z33" i="1" s="1"/>
  <c r="AS32" i="1"/>
  <c r="AQ32" i="1"/>
  <c r="AR32" i="1" s="1"/>
  <c r="X32" i="1"/>
  <c r="V32" i="1"/>
  <c r="W32" i="1" s="1"/>
  <c r="U32" i="1"/>
  <c r="S32" i="1"/>
  <c r="T32" i="1" s="1"/>
  <c r="L32" i="1"/>
  <c r="J32" i="1"/>
  <c r="K32" i="1" s="1"/>
  <c r="AD32" i="1"/>
  <c r="AB32" i="1"/>
  <c r="AC32" i="1" s="1"/>
  <c r="AP32" i="1"/>
  <c r="AN32" i="1"/>
  <c r="AO32" i="1" s="1"/>
  <c r="AM32" i="1"/>
  <c r="AK32" i="1"/>
  <c r="AL32" i="1" s="1"/>
  <c r="R32" i="1"/>
  <c r="P32" i="1"/>
  <c r="Q32" i="1" s="1"/>
  <c r="I32" i="1"/>
  <c r="G32" i="1"/>
  <c r="H32" i="1" s="1"/>
  <c r="AJ32" i="1"/>
  <c r="AH32" i="1"/>
  <c r="AI32" i="1" s="1"/>
  <c r="AG32" i="1"/>
  <c r="AE32" i="1"/>
  <c r="AF32" i="1" s="1"/>
  <c r="AA32" i="1"/>
  <c r="Y32" i="1"/>
  <c r="Z32" i="1" s="1"/>
  <c r="AS31" i="1"/>
  <c r="AQ31" i="1"/>
  <c r="AR31" i="1" s="1"/>
  <c r="X31" i="1"/>
  <c r="V31" i="1"/>
  <c r="W31" i="1" s="1"/>
  <c r="U31" i="1"/>
  <c r="S31" i="1"/>
  <c r="T31" i="1" s="1"/>
  <c r="L31" i="1"/>
  <c r="J31" i="1"/>
  <c r="K31" i="1" s="1"/>
  <c r="AD31" i="1"/>
  <c r="AB31" i="1"/>
  <c r="AC31" i="1" s="1"/>
  <c r="AP31" i="1"/>
  <c r="AN31" i="1"/>
  <c r="AO31" i="1" s="1"/>
  <c r="AM31" i="1"/>
  <c r="AK31" i="1"/>
  <c r="AL31" i="1" s="1"/>
  <c r="R31" i="1"/>
  <c r="P31" i="1"/>
  <c r="Q31" i="1" s="1"/>
  <c r="I31" i="1"/>
  <c r="G31" i="1"/>
  <c r="H31" i="1" s="1"/>
  <c r="AJ31" i="1"/>
  <c r="AH31" i="1"/>
  <c r="AI31" i="1" s="1"/>
  <c r="AG31" i="1"/>
  <c r="AE31" i="1"/>
  <c r="AF31" i="1" s="1"/>
  <c r="AA31" i="1"/>
  <c r="Y31" i="1"/>
  <c r="Z31" i="1" s="1"/>
  <c r="AS30" i="1"/>
  <c r="AQ30" i="1"/>
  <c r="AR30" i="1" s="1"/>
  <c r="X30" i="1"/>
  <c r="V30" i="1"/>
  <c r="W30" i="1" s="1"/>
  <c r="U30" i="1"/>
  <c r="S30" i="1"/>
  <c r="T30" i="1" s="1"/>
  <c r="L30" i="1"/>
  <c r="J30" i="1"/>
  <c r="K30" i="1" s="1"/>
  <c r="AD30" i="1"/>
  <c r="AB30" i="1"/>
  <c r="AC30" i="1" s="1"/>
  <c r="AP30" i="1"/>
  <c r="AN30" i="1"/>
  <c r="AO30" i="1" s="1"/>
  <c r="AM30" i="1"/>
  <c r="AK30" i="1"/>
  <c r="AL30" i="1" s="1"/>
  <c r="R30" i="1"/>
  <c r="P30" i="1"/>
  <c r="Q30" i="1" s="1"/>
  <c r="I30" i="1"/>
  <c r="G30" i="1"/>
  <c r="H30" i="1" s="1"/>
  <c r="AJ30" i="1"/>
  <c r="AH30" i="1"/>
  <c r="AI30" i="1" s="1"/>
  <c r="AG30" i="1"/>
  <c r="AE30" i="1"/>
  <c r="AF30" i="1" s="1"/>
  <c r="AA30" i="1"/>
  <c r="Y30" i="1"/>
  <c r="Z30" i="1" s="1"/>
  <c r="AS29" i="1"/>
  <c r="AQ29" i="1"/>
  <c r="AR29" i="1" s="1"/>
  <c r="X29" i="1"/>
  <c r="V29" i="1"/>
  <c r="W29" i="1" s="1"/>
  <c r="U29" i="1"/>
  <c r="S29" i="1"/>
  <c r="T29" i="1" s="1"/>
  <c r="L29" i="1"/>
  <c r="J29" i="1"/>
  <c r="K29" i="1" s="1"/>
  <c r="AD29" i="1"/>
  <c r="AB29" i="1"/>
  <c r="AC29" i="1" s="1"/>
  <c r="AP29" i="1"/>
  <c r="AN29" i="1"/>
  <c r="AO29" i="1" s="1"/>
  <c r="AM29" i="1"/>
  <c r="AK29" i="1"/>
  <c r="AL29" i="1" s="1"/>
  <c r="R29" i="1"/>
  <c r="P29" i="1"/>
  <c r="Q29" i="1" s="1"/>
  <c r="I29" i="1"/>
  <c r="G29" i="1"/>
  <c r="H29" i="1" s="1"/>
  <c r="AJ29" i="1"/>
  <c r="AH29" i="1"/>
  <c r="AI29" i="1" s="1"/>
  <c r="AG29" i="1"/>
  <c r="AE29" i="1"/>
  <c r="AF29" i="1" s="1"/>
  <c r="AA29" i="1"/>
  <c r="Y29" i="1"/>
  <c r="Z29" i="1" s="1"/>
  <c r="AS28" i="1"/>
  <c r="AQ28" i="1"/>
  <c r="AR28" i="1" s="1"/>
  <c r="X28" i="1"/>
  <c r="V28" i="1"/>
  <c r="W28" i="1" s="1"/>
  <c r="U28" i="1"/>
  <c r="S28" i="1"/>
  <c r="T28" i="1" s="1"/>
  <c r="L28" i="1"/>
  <c r="J28" i="1"/>
  <c r="K28" i="1" s="1"/>
  <c r="AD28" i="1"/>
  <c r="AB28" i="1"/>
  <c r="AC28" i="1" s="1"/>
  <c r="AP28" i="1"/>
  <c r="AN28" i="1"/>
  <c r="AO28" i="1" s="1"/>
  <c r="AM28" i="1"/>
  <c r="AK28" i="1"/>
  <c r="AL28" i="1" s="1"/>
  <c r="R28" i="1"/>
  <c r="P28" i="1"/>
  <c r="Q28" i="1" s="1"/>
  <c r="I28" i="1"/>
  <c r="G28" i="1"/>
  <c r="H28" i="1" s="1"/>
  <c r="AJ28" i="1"/>
  <c r="AH28" i="1"/>
  <c r="AI28" i="1" s="1"/>
  <c r="AG28" i="1"/>
  <c r="AE28" i="1"/>
  <c r="AF28" i="1" s="1"/>
  <c r="AA28" i="1"/>
  <c r="Y28" i="1"/>
  <c r="Z28" i="1" s="1"/>
  <c r="AS27" i="1"/>
  <c r="AQ27" i="1"/>
  <c r="AR27" i="1" s="1"/>
  <c r="X27" i="1"/>
  <c r="V27" i="1"/>
  <c r="W27" i="1" s="1"/>
  <c r="U27" i="1"/>
  <c r="S27" i="1"/>
  <c r="T27" i="1" s="1"/>
  <c r="L27" i="1"/>
  <c r="J27" i="1"/>
  <c r="K27" i="1" s="1"/>
  <c r="AD27" i="1"/>
  <c r="AB27" i="1"/>
  <c r="AC27" i="1" s="1"/>
  <c r="AP27" i="1"/>
  <c r="AN27" i="1"/>
  <c r="AO27" i="1" s="1"/>
  <c r="AM27" i="1"/>
  <c r="AK27" i="1"/>
  <c r="AL27" i="1" s="1"/>
  <c r="R27" i="1"/>
  <c r="P27" i="1"/>
  <c r="Q27" i="1" s="1"/>
  <c r="I27" i="1"/>
  <c r="G27" i="1"/>
  <c r="H27" i="1" s="1"/>
  <c r="AJ27" i="1"/>
  <c r="AH27" i="1"/>
  <c r="AI27" i="1" s="1"/>
  <c r="AG27" i="1"/>
  <c r="AE27" i="1"/>
  <c r="AF27" i="1" s="1"/>
  <c r="AA27" i="1"/>
  <c r="Y27" i="1"/>
  <c r="Z27" i="1" s="1"/>
  <c r="AS26" i="1"/>
  <c r="AQ26" i="1"/>
  <c r="AR26" i="1" s="1"/>
  <c r="X26" i="1"/>
  <c r="V26" i="1"/>
  <c r="W26" i="1" s="1"/>
  <c r="U26" i="1"/>
  <c r="S26" i="1"/>
  <c r="T26" i="1" s="1"/>
  <c r="L26" i="1"/>
  <c r="J26" i="1"/>
  <c r="K26" i="1" s="1"/>
  <c r="AD26" i="1"/>
  <c r="AB26" i="1"/>
  <c r="AC26" i="1" s="1"/>
  <c r="AP26" i="1"/>
  <c r="AN26" i="1"/>
  <c r="AO26" i="1" s="1"/>
  <c r="AM26" i="1"/>
  <c r="AK26" i="1"/>
  <c r="AL26" i="1" s="1"/>
  <c r="R26" i="1"/>
  <c r="P26" i="1"/>
  <c r="Q26" i="1" s="1"/>
  <c r="I26" i="1"/>
  <c r="G26" i="1"/>
  <c r="H26" i="1" s="1"/>
  <c r="AJ26" i="1"/>
  <c r="AH26" i="1"/>
  <c r="AI26" i="1" s="1"/>
  <c r="AG26" i="1"/>
  <c r="AE26" i="1"/>
  <c r="AF26" i="1" s="1"/>
  <c r="AA26" i="1"/>
  <c r="Y26" i="1"/>
  <c r="Z26" i="1" s="1"/>
  <c r="AS25" i="1"/>
  <c r="AQ25" i="1"/>
  <c r="AR25" i="1" s="1"/>
  <c r="X25" i="1"/>
  <c r="V25" i="1"/>
  <c r="W25" i="1" s="1"/>
  <c r="U25" i="1"/>
  <c r="S25" i="1"/>
  <c r="T25" i="1" s="1"/>
  <c r="L25" i="1"/>
  <c r="J25" i="1"/>
  <c r="K25" i="1" s="1"/>
  <c r="AD25" i="1"/>
  <c r="AB25" i="1"/>
  <c r="AC25" i="1" s="1"/>
  <c r="AP25" i="1"/>
  <c r="AN25" i="1"/>
  <c r="AO25" i="1" s="1"/>
  <c r="AM25" i="1"/>
  <c r="AK25" i="1"/>
  <c r="AL25" i="1" s="1"/>
  <c r="R25" i="1"/>
  <c r="P25" i="1"/>
  <c r="Q25" i="1" s="1"/>
  <c r="I25" i="1"/>
  <c r="G25" i="1"/>
  <c r="H25" i="1" s="1"/>
  <c r="AJ25" i="1"/>
  <c r="AH25" i="1"/>
  <c r="AI25" i="1" s="1"/>
  <c r="AG25" i="1"/>
  <c r="AE25" i="1"/>
  <c r="AF25" i="1" s="1"/>
  <c r="AA25" i="1"/>
  <c r="Y25" i="1"/>
  <c r="Z25" i="1" s="1"/>
  <c r="AS24" i="1"/>
  <c r="AQ24" i="1"/>
  <c r="AR24" i="1" s="1"/>
  <c r="X24" i="1"/>
  <c r="V24" i="1"/>
  <c r="W24" i="1" s="1"/>
  <c r="U24" i="1"/>
  <c r="S24" i="1"/>
  <c r="T24" i="1" s="1"/>
  <c r="L24" i="1"/>
  <c r="J24" i="1"/>
  <c r="K24" i="1" s="1"/>
  <c r="AD24" i="1"/>
  <c r="AB24" i="1"/>
  <c r="AC24" i="1" s="1"/>
  <c r="AP24" i="1"/>
  <c r="AN24" i="1"/>
  <c r="AO24" i="1" s="1"/>
  <c r="AM24" i="1"/>
  <c r="AK24" i="1"/>
  <c r="AL24" i="1" s="1"/>
  <c r="R24" i="1"/>
  <c r="P24" i="1"/>
  <c r="Q24" i="1" s="1"/>
  <c r="I24" i="1"/>
  <c r="G24" i="1"/>
  <c r="H24" i="1" s="1"/>
  <c r="AJ24" i="1"/>
  <c r="AH24" i="1"/>
  <c r="AI24" i="1" s="1"/>
  <c r="AG24" i="1"/>
  <c r="AE24" i="1"/>
  <c r="AF24" i="1" s="1"/>
  <c r="AA24" i="1"/>
  <c r="Y24" i="1"/>
  <c r="Z24" i="1" s="1"/>
  <c r="AS23" i="1"/>
  <c r="AQ23" i="1"/>
  <c r="AR23" i="1" s="1"/>
  <c r="X23" i="1"/>
  <c r="V23" i="1"/>
  <c r="W23" i="1" s="1"/>
  <c r="U23" i="1"/>
  <c r="S23" i="1"/>
  <c r="T23" i="1" s="1"/>
  <c r="L23" i="1"/>
  <c r="J23" i="1"/>
  <c r="K23" i="1" s="1"/>
  <c r="AD23" i="1"/>
  <c r="AB23" i="1"/>
  <c r="AC23" i="1" s="1"/>
  <c r="AP23" i="1"/>
  <c r="AN23" i="1"/>
  <c r="AO23" i="1" s="1"/>
  <c r="AM23" i="1"/>
  <c r="AK23" i="1"/>
  <c r="AL23" i="1" s="1"/>
  <c r="R23" i="1"/>
  <c r="P23" i="1"/>
  <c r="Q23" i="1" s="1"/>
  <c r="I23" i="1"/>
  <c r="G23" i="1"/>
  <c r="H23" i="1" s="1"/>
  <c r="AJ23" i="1"/>
  <c r="AH23" i="1"/>
  <c r="AI23" i="1" s="1"/>
  <c r="AG23" i="1"/>
  <c r="AE23" i="1"/>
  <c r="AF23" i="1" s="1"/>
  <c r="AA23" i="1"/>
  <c r="Y23" i="1"/>
  <c r="Z23" i="1" s="1"/>
  <c r="AS22" i="1"/>
  <c r="AQ22" i="1"/>
  <c r="AR22" i="1" s="1"/>
  <c r="X22" i="1"/>
  <c r="V22" i="1"/>
  <c r="W22" i="1" s="1"/>
  <c r="U22" i="1"/>
  <c r="S22" i="1"/>
  <c r="T22" i="1" s="1"/>
  <c r="L22" i="1"/>
  <c r="J22" i="1"/>
  <c r="K22" i="1" s="1"/>
  <c r="AD22" i="1"/>
  <c r="AB22" i="1"/>
  <c r="AC22" i="1" s="1"/>
  <c r="AP22" i="1"/>
  <c r="AN22" i="1"/>
  <c r="AO22" i="1" s="1"/>
  <c r="AM22" i="1"/>
  <c r="AK22" i="1"/>
  <c r="AL22" i="1" s="1"/>
  <c r="R22" i="1"/>
  <c r="P22" i="1"/>
  <c r="Q22" i="1" s="1"/>
  <c r="I22" i="1"/>
  <c r="G22" i="1"/>
  <c r="H22" i="1" s="1"/>
  <c r="AJ22" i="1"/>
  <c r="AH22" i="1"/>
  <c r="AI22" i="1" s="1"/>
  <c r="AG22" i="1"/>
  <c r="AE22" i="1"/>
  <c r="AF22" i="1" s="1"/>
  <c r="AA22" i="1"/>
  <c r="Y22" i="1"/>
  <c r="Z22" i="1" s="1"/>
  <c r="AS21" i="1"/>
  <c r="AQ21" i="1"/>
  <c r="AR21" i="1" s="1"/>
  <c r="X21" i="1"/>
  <c r="V21" i="1"/>
  <c r="W21" i="1" s="1"/>
  <c r="U21" i="1"/>
  <c r="S21" i="1"/>
  <c r="T21" i="1" s="1"/>
  <c r="L21" i="1"/>
  <c r="J21" i="1"/>
  <c r="K21" i="1" s="1"/>
  <c r="AD21" i="1"/>
  <c r="AB21" i="1"/>
  <c r="AC21" i="1" s="1"/>
  <c r="AP21" i="1"/>
  <c r="AN21" i="1"/>
  <c r="AO21" i="1" s="1"/>
  <c r="AM21" i="1"/>
  <c r="AK21" i="1"/>
  <c r="AL21" i="1" s="1"/>
  <c r="R21" i="1"/>
  <c r="P21" i="1"/>
  <c r="Q21" i="1" s="1"/>
  <c r="I21" i="1"/>
  <c r="G21" i="1"/>
  <c r="H21" i="1" s="1"/>
  <c r="AJ21" i="1"/>
  <c r="AH21" i="1"/>
  <c r="AI21" i="1" s="1"/>
  <c r="AG21" i="1"/>
  <c r="AE21" i="1"/>
  <c r="AF21" i="1" s="1"/>
  <c r="AA21" i="1"/>
  <c r="Y21" i="1"/>
  <c r="Z21" i="1" s="1"/>
  <c r="AS20" i="1"/>
  <c r="AQ20" i="1"/>
  <c r="AR20" i="1" s="1"/>
  <c r="X20" i="1"/>
  <c r="V20" i="1"/>
  <c r="W20" i="1" s="1"/>
  <c r="U20" i="1"/>
  <c r="S20" i="1"/>
  <c r="T20" i="1" s="1"/>
  <c r="L20" i="1"/>
  <c r="J20" i="1"/>
  <c r="K20" i="1" s="1"/>
  <c r="AD20" i="1"/>
  <c r="AB20" i="1"/>
  <c r="AC20" i="1" s="1"/>
  <c r="AP20" i="1"/>
  <c r="AN20" i="1"/>
  <c r="AO20" i="1" s="1"/>
  <c r="AM20" i="1"/>
  <c r="AK20" i="1"/>
  <c r="AL20" i="1" s="1"/>
  <c r="R20" i="1"/>
  <c r="P20" i="1"/>
  <c r="Q20" i="1" s="1"/>
  <c r="I20" i="1"/>
  <c r="G20" i="1"/>
  <c r="H20" i="1" s="1"/>
  <c r="AJ20" i="1"/>
  <c r="AH20" i="1"/>
  <c r="AI20" i="1" s="1"/>
  <c r="AG20" i="1"/>
  <c r="AE20" i="1"/>
  <c r="AF20" i="1" s="1"/>
  <c r="AA20" i="1"/>
  <c r="Y20" i="1"/>
  <c r="Z20" i="1" s="1"/>
  <c r="AS19" i="1"/>
  <c r="AQ19" i="1"/>
  <c r="AR19" i="1" s="1"/>
  <c r="X19" i="1"/>
  <c r="V19" i="1"/>
  <c r="W19" i="1" s="1"/>
  <c r="U19" i="1"/>
  <c r="S19" i="1"/>
  <c r="T19" i="1" s="1"/>
  <c r="L19" i="1"/>
  <c r="J19" i="1"/>
  <c r="K19" i="1" s="1"/>
  <c r="AD19" i="1"/>
  <c r="AB19" i="1"/>
  <c r="AC19" i="1" s="1"/>
  <c r="AP19" i="1"/>
  <c r="AN19" i="1"/>
  <c r="AO19" i="1" s="1"/>
  <c r="AM19" i="1"/>
  <c r="AK19" i="1"/>
  <c r="AL19" i="1" s="1"/>
  <c r="R19" i="1"/>
  <c r="P19" i="1"/>
  <c r="Q19" i="1" s="1"/>
  <c r="I19" i="1"/>
  <c r="G19" i="1"/>
  <c r="H19" i="1" s="1"/>
  <c r="AJ19" i="1"/>
  <c r="AH19" i="1"/>
  <c r="AI19" i="1" s="1"/>
  <c r="AG19" i="1"/>
  <c r="AE19" i="1"/>
  <c r="AF19" i="1" s="1"/>
  <c r="AA19" i="1"/>
  <c r="Y19" i="1"/>
  <c r="Z19" i="1" s="1"/>
  <c r="AS18" i="1"/>
  <c r="AQ18" i="1"/>
  <c r="AR18" i="1" s="1"/>
  <c r="X18" i="1"/>
  <c r="V18" i="1"/>
  <c r="W18" i="1" s="1"/>
  <c r="U18" i="1"/>
  <c r="S18" i="1"/>
  <c r="T18" i="1" s="1"/>
  <c r="L18" i="1"/>
  <c r="J18" i="1"/>
  <c r="K18" i="1" s="1"/>
  <c r="AD18" i="1"/>
  <c r="AB18" i="1"/>
  <c r="AC18" i="1" s="1"/>
  <c r="AP18" i="1"/>
  <c r="AN18" i="1"/>
  <c r="AO18" i="1" s="1"/>
  <c r="AM18" i="1"/>
  <c r="AK18" i="1"/>
  <c r="AL18" i="1" s="1"/>
  <c r="R18" i="1"/>
  <c r="P18" i="1"/>
  <c r="Q18" i="1" s="1"/>
  <c r="I18" i="1"/>
  <c r="G18" i="1"/>
  <c r="H18" i="1" s="1"/>
  <c r="AJ18" i="1"/>
  <c r="AH18" i="1"/>
  <c r="AI18" i="1" s="1"/>
  <c r="AG18" i="1"/>
  <c r="AE18" i="1"/>
  <c r="AF18" i="1" s="1"/>
  <c r="AA18" i="1"/>
  <c r="Y18" i="1"/>
  <c r="Z18" i="1" s="1"/>
  <c r="AS17" i="1"/>
  <c r="AQ17" i="1"/>
  <c r="AR17" i="1" s="1"/>
  <c r="X17" i="1"/>
  <c r="V17" i="1"/>
  <c r="W17" i="1" s="1"/>
  <c r="U17" i="1"/>
  <c r="S17" i="1"/>
  <c r="T17" i="1" s="1"/>
  <c r="L17" i="1"/>
  <c r="J17" i="1"/>
  <c r="K17" i="1" s="1"/>
  <c r="AD17" i="1"/>
  <c r="AB17" i="1"/>
  <c r="AC17" i="1" s="1"/>
  <c r="AP17" i="1"/>
  <c r="AN17" i="1"/>
  <c r="AO17" i="1" s="1"/>
  <c r="AM17" i="1"/>
  <c r="AK17" i="1"/>
  <c r="AL17" i="1" s="1"/>
  <c r="R17" i="1"/>
  <c r="P17" i="1"/>
  <c r="Q17" i="1" s="1"/>
  <c r="I17" i="1"/>
  <c r="G17" i="1"/>
  <c r="H17" i="1" s="1"/>
  <c r="AJ17" i="1"/>
  <c r="AH17" i="1"/>
  <c r="AI17" i="1" s="1"/>
  <c r="AG17" i="1"/>
  <c r="AE17" i="1"/>
  <c r="AF17" i="1" s="1"/>
  <c r="AA17" i="1"/>
  <c r="Y17" i="1"/>
  <c r="Z17" i="1" s="1"/>
  <c r="AS16" i="1"/>
  <c r="AQ16" i="1"/>
  <c r="AR16" i="1" s="1"/>
  <c r="X16" i="1"/>
  <c r="V16" i="1"/>
  <c r="W16" i="1" s="1"/>
  <c r="U16" i="1"/>
  <c r="S16" i="1"/>
  <c r="T16" i="1" s="1"/>
  <c r="L16" i="1"/>
  <c r="J16" i="1"/>
  <c r="K16" i="1" s="1"/>
  <c r="AD16" i="1"/>
  <c r="AB16" i="1"/>
  <c r="AC16" i="1" s="1"/>
  <c r="AP16" i="1"/>
  <c r="AN16" i="1"/>
  <c r="AO16" i="1" s="1"/>
  <c r="AM16" i="1"/>
  <c r="AK16" i="1"/>
  <c r="AL16" i="1" s="1"/>
  <c r="R16" i="1"/>
  <c r="P16" i="1"/>
  <c r="Q16" i="1" s="1"/>
  <c r="I16" i="1"/>
  <c r="G16" i="1"/>
  <c r="H16" i="1" s="1"/>
  <c r="AJ16" i="1"/>
  <c r="AH16" i="1"/>
  <c r="AI16" i="1" s="1"/>
  <c r="AG16" i="1"/>
  <c r="AE16" i="1"/>
  <c r="AF16" i="1" s="1"/>
  <c r="AA16" i="1"/>
  <c r="Y16" i="1"/>
  <c r="Z16" i="1" s="1"/>
  <c r="AS15" i="1"/>
  <c r="AQ15" i="1"/>
  <c r="AR15" i="1" s="1"/>
  <c r="X15" i="1"/>
  <c r="V15" i="1"/>
  <c r="W15" i="1" s="1"/>
  <c r="U15" i="1"/>
  <c r="S15" i="1"/>
  <c r="T15" i="1" s="1"/>
  <c r="L15" i="1"/>
  <c r="J15" i="1"/>
  <c r="K15" i="1" s="1"/>
  <c r="AD15" i="1"/>
  <c r="AB15" i="1"/>
  <c r="AC15" i="1" s="1"/>
  <c r="AP15" i="1"/>
  <c r="AN15" i="1"/>
  <c r="AO15" i="1" s="1"/>
  <c r="AM15" i="1"/>
  <c r="AK15" i="1"/>
  <c r="AL15" i="1" s="1"/>
  <c r="R15" i="1"/>
  <c r="P15" i="1"/>
  <c r="Q15" i="1" s="1"/>
  <c r="I15" i="1"/>
  <c r="G15" i="1"/>
  <c r="H15" i="1" s="1"/>
  <c r="AJ15" i="1"/>
  <c r="AH15" i="1"/>
  <c r="AI15" i="1" s="1"/>
  <c r="AG15" i="1"/>
  <c r="AE15" i="1"/>
  <c r="AF15" i="1" s="1"/>
  <c r="AA15" i="1"/>
  <c r="Y15" i="1"/>
  <c r="Z15" i="1" s="1"/>
  <c r="AS14" i="1"/>
  <c r="AQ14" i="1"/>
  <c r="AR14" i="1" s="1"/>
  <c r="X14" i="1"/>
  <c r="V14" i="1"/>
  <c r="W14" i="1" s="1"/>
  <c r="U14" i="1"/>
  <c r="S14" i="1"/>
  <c r="T14" i="1" s="1"/>
  <c r="L14" i="1"/>
  <c r="J14" i="1"/>
  <c r="K14" i="1" s="1"/>
  <c r="AD14" i="1"/>
  <c r="AB14" i="1"/>
  <c r="AC14" i="1" s="1"/>
  <c r="AP14" i="1"/>
  <c r="AN14" i="1"/>
  <c r="AO14" i="1" s="1"/>
  <c r="AM14" i="1"/>
  <c r="AK14" i="1"/>
  <c r="AL14" i="1" s="1"/>
  <c r="R14" i="1"/>
  <c r="P14" i="1"/>
  <c r="Q14" i="1" s="1"/>
  <c r="I14" i="1"/>
  <c r="G14" i="1"/>
  <c r="H14" i="1" s="1"/>
  <c r="AJ14" i="1"/>
  <c r="AH14" i="1"/>
  <c r="AI14" i="1" s="1"/>
  <c r="AG14" i="1"/>
  <c r="AE14" i="1"/>
  <c r="AF14" i="1" s="1"/>
  <c r="AA14" i="1"/>
  <c r="Y14" i="1"/>
  <c r="Z14" i="1" s="1"/>
  <c r="AS13" i="1"/>
  <c r="AQ13" i="1"/>
  <c r="AR13" i="1" s="1"/>
  <c r="X13" i="1"/>
  <c r="V13" i="1"/>
  <c r="W13" i="1" s="1"/>
  <c r="U13" i="1"/>
  <c r="S13" i="1"/>
  <c r="T13" i="1" s="1"/>
  <c r="L13" i="1"/>
  <c r="J13" i="1"/>
  <c r="K13" i="1" s="1"/>
  <c r="AD13" i="1"/>
  <c r="AB13" i="1"/>
  <c r="AC13" i="1" s="1"/>
  <c r="AP13" i="1"/>
  <c r="AN13" i="1"/>
  <c r="AO13" i="1" s="1"/>
  <c r="AM13" i="1"/>
  <c r="AK13" i="1"/>
  <c r="AL13" i="1" s="1"/>
  <c r="R13" i="1"/>
  <c r="P13" i="1"/>
  <c r="Q13" i="1" s="1"/>
  <c r="I13" i="1"/>
  <c r="G13" i="1"/>
  <c r="H13" i="1" s="1"/>
  <c r="AJ13" i="1"/>
  <c r="AH13" i="1"/>
  <c r="AI13" i="1" s="1"/>
  <c r="AG13" i="1"/>
  <c r="AE13" i="1"/>
  <c r="AF13" i="1" s="1"/>
  <c r="AA13" i="1"/>
  <c r="Y13" i="1"/>
  <c r="Z13" i="1" s="1"/>
  <c r="AS12" i="1"/>
  <c r="AQ12" i="1"/>
  <c r="AR12" i="1" s="1"/>
  <c r="X12" i="1"/>
  <c r="V12" i="1"/>
  <c r="W12" i="1" s="1"/>
  <c r="U12" i="1"/>
  <c r="S12" i="1"/>
  <c r="T12" i="1" s="1"/>
  <c r="L12" i="1"/>
  <c r="J12" i="1"/>
  <c r="K12" i="1" s="1"/>
  <c r="AD12" i="1"/>
  <c r="AB12" i="1"/>
  <c r="AC12" i="1" s="1"/>
  <c r="AP12" i="1"/>
  <c r="AN12" i="1"/>
  <c r="AO12" i="1" s="1"/>
  <c r="AM12" i="1"/>
  <c r="AK12" i="1"/>
  <c r="AL12" i="1" s="1"/>
  <c r="R12" i="1"/>
  <c r="P12" i="1"/>
  <c r="Q12" i="1" s="1"/>
  <c r="I12" i="1"/>
  <c r="G12" i="1"/>
  <c r="H12" i="1" s="1"/>
  <c r="AJ12" i="1"/>
  <c r="AH12" i="1"/>
  <c r="AI12" i="1" s="1"/>
  <c r="AG12" i="1"/>
  <c r="AE12" i="1"/>
  <c r="AF12" i="1" s="1"/>
  <c r="AA12" i="1"/>
  <c r="Y12" i="1"/>
  <c r="Z12" i="1" s="1"/>
  <c r="AS11" i="1"/>
  <c r="AQ11" i="1"/>
  <c r="AR11" i="1" s="1"/>
  <c r="X11" i="1"/>
  <c r="V11" i="1"/>
  <c r="W11" i="1" s="1"/>
  <c r="U11" i="1"/>
  <c r="S11" i="1"/>
  <c r="T11" i="1" s="1"/>
  <c r="L11" i="1"/>
  <c r="J11" i="1"/>
  <c r="K11" i="1" s="1"/>
  <c r="AD11" i="1"/>
  <c r="AB11" i="1"/>
  <c r="AC11" i="1" s="1"/>
  <c r="AP11" i="1"/>
  <c r="AN11" i="1"/>
  <c r="AO11" i="1" s="1"/>
  <c r="AM11" i="1"/>
  <c r="AK11" i="1"/>
  <c r="AL11" i="1" s="1"/>
  <c r="R11" i="1"/>
  <c r="P11" i="1"/>
  <c r="Q11" i="1" s="1"/>
  <c r="I11" i="1"/>
  <c r="G11" i="1"/>
  <c r="H11" i="1" s="1"/>
  <c r="AJ11" i="1"/>
  <c r="AH11" i="1"/>
  <c r="AI11" i="1" s="1"/>
  <c r="AG11" i="1"/>
  <c r="AE11" i="1"/>
  <c r="AF11" i="1" s="1"/>
  <c r="AA11" i="1"/>
  <c r="Y11" i="1"/>
  <c r="Z11" i="1" s="1"/>
  <c r="AS10" i="1"/>
  <c r="AQ10" i="1"/>
  <c r="AR10" i="1" s="1"/>
  <c r="X10" i="1"/>
  <c r="V10" i="1"/>
  <c r="W10" i="1" s="1"/>
  <c r="U10" i="1"/>
  <c r="S10" i="1"/>
  <c r="T10" i="1" s="1"/>
  <c r="L10" i="1"/>
  <c r="J10" i="1"/>
  <c r="K10" i="1" s="1"/>
  <c r="AD10" i="1"/>
  <c r="AB10" i="1"/>
  <c r="AC10" i="1" s="1"/>
  <c r="AP10" i="1"/>
  <c r="AN10" i="1"/>
  <c r="AO10" i="1" s="1"/>
  <c r="AM10" i="1"/>
  <c r="AK10" i="1"/>
  <c r="AL10" i="1" s="1"/>
  <c r="R10" i="1"/>
  <c r="P10" i="1"/>
  <c r="Q10" i="1" s="1"/>
  <c r="I10" i="1"/>
  <c r="G10" i="1"/>
  <c r="H10" i="1" s="1"/>
  <c r="AJ10" i="1"/>
  <c r="AH10" i="1"/>
  <c r="AI10" i="1" s="1"/>
  <c r="AG10" i="1"/>
  <c r="AE10" i="1"/>
  <c r="AF10" i="1" s="1"/>
  <c r="AA10" i="1"/>
  <c r="Y10" i="1"/>
  <c r="Z10" i="1" s="1"/>
  <c r="AS9" i="1"/>
  <c r="AQ9" i="1"/>
  <c r="AR9" i="1" s="1"/>
  <c r="X9" i="1"/>
  <c r="V9" i="1"/>
  <c r="W9" i="1" s="1"/>
  <c r="U9" i="1"/>
  <c r="S9" i="1"/>
  <c r="T9" i="1" s="1"/>
  <c r="L9" i="1"/>
  <c r="J9" i="1"/>
  <c r="K9" i="1" s="1"/>
  <c r="AD9" i="1"/>
  <c r="AB9" i="1"/>
  <c r="AC9" i="1" s="1"/>
  <c r="AP9" i="1"/>
  <c r="AN9" i="1"/>
  <c r="AO9" i="1" s="1"/>
  <c r="AM9" i="1"/>
  <c r="AK9" i="1"/>
  <c r="AL9" i="1" s="1"/>
  <c r="R9" i="1"/>
  <c r="P9" i="1"/>
  <c r="Q9" i="1" s="1"/>
  <c r="I9" i="1"/>
  <c r="G9" i="1"/>
  <c r="H9" i="1" s="1"/>
  <c r="AJ9" i="1"/>
  <c r="AH9" i="1"/>
  <c r="AI9" i="1" s="1"/>
  <c r="AG9" i="1"/>
  <c r="AE9" i="1"/>
  <c r="AF9" i="1" s="1"/>
  <c r="AA9" i="1"/>
  <c r="Y9" i="1"/>
  <c r="Z9" i="1" s="1"/>
  <c r="AS8" i="1"/>
  <c r="AQ8" i="1"/>
  <c r="AR8" i="1" s="1"/>
  <c r="X8" i="1"/>
  <c r="V8" i="1"/>
  <c r="W8" i="1" s="1"/>
  <c r="U8" i="1"/>
  <c r="S8" i="1"/>
  <c r="T8" i="1" s="1"/>
  <c r="L8" i="1"/>
  <c r="J8" i="1"/>
  <c r="K8" i="1" s="1"/>
  <c r="AD8" i="1"/>
  <c r="AB8" i="1"/>
  <c r="AC8" i="1" s="1"/>
  <c r="AP8" i="1"/>
  <c r="AN8" i="1"/>
  <c r="AO8" i="1" s="1"/>
  <c r="AM8" i="1"/>
  <c r="AK8" i="1"/>
  <c r="AL8" i="1" s="1"/>
  <c r="R8" i="1"/>
  <c r="P8" i="1"/>
  <c r="Q8" i="1" s="1"/>
  <c r="I8" i="1"/>
  <c r="G8" i="1"/>
  <c r="H8" i="1" s="1"/>
  <c r="AJ8" i="1"/>
  <c r="AH8" i="1"/>
  <c r="AI8" i="1" s="1"/>
  <c r="AG8" i="1"/>
  <c r="AE8" i="1"/>
  <c r="AF8" i="1" s="1"/>
  <c r="AA8" i="1"/>
  <c r="Y8" i="1"/>
  <c r="Z8" i="1" s="1"/>
  <c r="AS7" i="1"/>
  <c r="AQ7" i="1"/>
  <c r="AR7" i="1" s="1"/>
  <c r="X7" i="1"/>
  <c r="V7" i="1"/>
  <c r="W7" i="1" s="1"/>
  <c r="U7" i="1"/>
  <c r="S7" i="1"/>
  <c r="T7" i="1" s="1"/>
  <c r="L7" i="1"/>
  <c r="J7" i="1"/>
  <c r="K7" i="1" s="1"/>
  <c r="AD7" i="1"/>
  <c r="AB7" i="1"/>
  <c r="AC7" i="1" s="1"/>
  <c r="AP7" i="1"/>
  <c r="AN7" i="1"/>
  <c r="AO7" i="1" s="1"/>
  <c r="AM7" i="1"/>
  <c r="AK7" i="1"/>
  <c r="AL7" i="1" s="1"/>
  <c r="R7" i="1"/>
  <c r="P7" i="1"/>
  <c r="Q7" i="1" s="1"/>
  <c r="I7" i="1"/>
  <c r="G7" i="1"/>
  <c r="H7" i="1" s="1"/>
  <c r="AJ7" i="1"/>
  <c r="AH7" i="1"/>
  <c r="AI7" i="1" s="1"/>
  <c r="AG7" i="1"/>
  <c r="AE7" i="1"/>
  <c r="AF7" i="1" s="1"/>
  <c r="AA7" i="1"/>
  <c r="Y7" i="1"/>
  <c r="Z7" i="1" s="1"/>
  <c r="AS6" i="1"/>
  <c r="AQ6" i="1"/>
  <c r="AR6" i="1" s="1"/>
  <c r="X6" i="1"/>
  <c r="V6" i="1"/>
  <c r="W6" i="1" s="1"/>
  <c r="U6" i="1"/>
  <c r="S6" i="1"/>
  <c r="T6" i="1" s="1"/>
  <c r="L6" i="1"/>
  <c r="J6" i="1"/>
  <c r="K6" i="1" s="1"/>
  <c r="AD6" i="1"/>
  <c r="AB6" i="1"/>
  <c r="AC6" i="1" s="1"/>
  <c r="AP6" i="1"/>
  <c r="AN6" i="1"/>
  <c r="AO6" i="1" s="1"/>
  <c r="AM6" i="1"/>
  <c r="AK6" i="1"/>
  <c r="AL6" i="1" s="1"/>
  <c r="R6" i="1"/>
  <c r="P6" i="1"/>
  <c r="Q6" i="1" s="1"/>
  <c r="I6" i="1"/>
  <c r="G6" i="1"/>
  <c r="H6" i="1" s="1"/>
  <c r="AJ6" i="1"/>
  <c r="AH6" i="1"/>
  <c r="AI6" i="1" s="1"/>
  <c r="AG6" i="1"/>
  <c r="AE6" i="1"/>
  <c r="AF6" i="1" s="1"/>
  <c r="AA6" i="1"/>
  <c r="Y6" i="1"/>
  <c r="Z6" i="1" s="1"/>
  <c r="AS5" i="1"/>
  <c r="AQ5" i="1"/>
  <c r="AR5" i="1" s="1"/>
  <c r="X5" i="1"/>
  <c r="V5" i="1"/>
  <c r="W5" i="1" s="1"/>
  <c r="U5" i="1"/>
  <c r="S5" i="1"/>
  <c r="T5" i="1" s="1"/>
  <c r="L5" i="1"/>
  <c r="J5" i="1"/>
  <c r="K5" i="1" s="1"/>
  <c r="AD5" i="1"/>
  <c r="AB5" i="1"/>
  <c r="AC5" i="1" s="1"/>
  <c r="AP5" i="1"/>
  <c r="AN5" i="1"/>
  <c r="AO5" i="1" s="1"/>
  <c r="AM5" i="1"/>
  <c r="AK5" i="1"/>
  <c r="AL5" i="1" s="1"/>
  <c r="R5" i="1"/>
  <c r="P5" i="1"/>
  <c r="Q5" i="1" s="1"/>
  <c r="I5" i="1"/>
  <c r="G5" i="1"/>
  <c r="H5" i="1" s="1"/>
  <c r="AJ5" i="1"/>
  <c r="AH5" i="1"/>
  <c r="AI5" i="1" s="1"/>
  <c r="AG5" i="1"/>
  <c r="AE5" i="1"/>
  <c r="AF5" i="1" s="1"/>
  <c r="AA5" i="1"/>
  <c r="Y5" i="1"/>
  <c r="Z5" i="1" s="1"/>
  <c r="AS4" i="1"/>
  <c r="AQ4" i="1"/>
  <c r="AR4" i="1" s="1"/>
  <c r="X4" i="1"/>
  <c r="V4" i="1"/>
  <c r="W4" i="1" s="1"/>
  <c r="U4" i="1"/>
  <c r="S4" i="1"/>
  <c r="T4" i="1" s="1"/>
  <c r="L4" i="1"/>
  <c r="J4" i="1"/>
  <c r="K4" i="1" s="1"/>
  <c r="AD4" i="1"/>
  <c r="AB4" i="1"/>
  <c r="AC4" i="1" s="1"/>
  <c r="AP4" i="1"/>
  <c r="AN4" i="1"/>
  <c r="AO4" i="1" s="1"/>
  <c r="AM4" i="1"/>
  <c r="AK4" i="1"/>
  <c r="AL4" i="1" s="1"/>
  <c r="R4" i="1"/>
  <c r="P4" i="1"/>
  <c r="Q4" i="1" s="1"/>
  <c r="I4" i="1"/>
  <c r="G4" i="1"/>
  <c r="H4" i="1" s="1"/>
  <c r="AJ4" i="1"/>
  <c r="AH4" i="1"/>
  <c r="AI4" i="1" s="1"/>
  <c r="AG4" i="1"/>
  <c r="AE4" i="1"/>
  <c r="AF4" i="1" s="1"/>
  <c r="AA4" i="1"/>
  <c r="Y4" i="1"/>
  <c r="Z4" i="1" s="1"/>
  <c r="P3" i="1" l="1"/>
  <c r="W91" i="3" l="1"/>
  <c r="C91" i="6" s="1"/>
  <c r="W92" i="3"/>
  <c r="C92" i="6" s="1"/>
  <c r="W96" i="3"/>
  <c r="C96" i="6" s="1"/>
  <c r="W97" i="3"/>
  <c r="C97" i="6" s="1"/>
  <c r="U4" i="3"/>
  <c r="W4" i="3" s="1"/>
  <c r="C4" i="6" s="1"/>
  <c r="U5" i="3"/>
  <c r="W5" i="3" s="1"/>
  <c r="C5" i="6" s="1"/>
  <c r="U6" i="3"/>
  <c r="W6" i="3" s="1"/>
  <c r="C6" i="6" s="1"/>
  <c r="U7" i="3"/>
  <c r="W7" i="3" s="1"/>
  <c r="C7" i="6" s="1"/>
  <c r="U8" i="3"/>
  <c r="W8" i="3" s="1"/>
  <c r="C8" i="6" s="1"/>
  <c r="U9" i="3"/>
  <c r="W9" i="3" s="1"/>
  <c r="C9" i="6" s="1"/>
  <c r="U10" i="3"/>
  <c r="W10" i="3" s="1"/>
  <c r="C10" i="6" s="1"/>
  <c r="U11" i="3"/>
  <c r="W11" i="3" s="1"/>
  <c r="C11" i="6" s="1"/>
  <c r="U12" i="3"/>
  <c r="W12" i="3" s="1"/>
  <c r="C12" i="6" s="1"/>
  <c r="U13" i="3"/>
  <c r="W13" i="3" s="1"/>
  <c r="C13" i="6" s="1"/>
  <c r="U14" i="3"/>
  <c r="W14" i="3" s="1"/>
  <c r="C14" i="6" s="1"/>
  <c r="U15" i="3"/>
  <c r="W15" i="3" s="1"/>
  <c r="C15" i="6" s="1"/>
  <c r="U16" i="3"/>
  <c r="W16" i="3" s="1"/>
  <c r="C16" i="6" s="1"/>
  <c r="U17" i="3"/>
  <c r="W17" i="3" s="1"/>
  <c r="C17" i="6" s="1"/>
  <c r="U18" i="3"/>
  <c r="W18" i="3" s="1"/>
  <c r="C18" i="6" s="1"/>
  <c r="U19" i="3"/>
  <c r="W19" i="3" s="1"/>
  <c r="C19" i="6" s="1"/>
  <c r="U20" i="3"/>
  <c r="W20" i="3" s="1"/>
  <c r="C20" i="6" s="1"/>
  <c r="U21" i="3"/>
  <c r="W21" i="3" s="1"/>
  <c r="C21" i="6" s="1"/>
  <c r="U22" i="3"/>
  <c r="W22" i="3" s="1"/>
  <c r="C22" i="6" s="1"/>
  <c r="U23" i="3"/>
  <c r="W23" i="3" s="1"/>
  <c r="C23" i="6" s="1"/>
  <c r="U24" i="3"/>
  <c r="W24" i="3" s="1"/>
  <c r="C24" i="6" s="1"/>
  <c r="U25" i="3"/>
  <c r="W25" i="3" s="1"/>
  <c r="C25" i="6" s="1"/>
  <c r="U26" i="3"/>
  <c r="W26" i="3" s="1"/>
  <c r="C26" i="6" s="1"/>
  <c r="U27" i="3"/>
  <c r="W27" i="3" s="1"/>
  <c r="C27" i="6" s="1"/>
  <c r="U28" i="3"/>
  <c r="W28" i="3" s="1"/>
  <c r="C28" i="6" s="1"/>
  <c r="U29" i="3"/>
  <c r="W29" i="3" s="1"/>
  <c r="C29" i="6" s="1"/>
  <c r="U30" i="3"/>
  <c r="W30" i="3" s="1"/>
  <c r="C30" i="6" s="1"/>
  <c r="U31" i="3"/>
  <c r="W31" i="3" s="1"/>
  <c r="C31" i="6" s="1"/>
  <c r="U32" i="3"/>
  <c r="W32" i="3" s="1"/>
  <c r="C32" i="6" s="1"/>
  <c r="U33" i="3"/>
  <c r="W33" i="3" s="1"/>
  <c r="C33" i="6" s="1"/>
  <c r="U34" i="3"/>
  <c r="W34" i="3" s="1"/>
  <c r="C34" i="6" s="1"/>
  <c r="U35" i="3"/>
  <c r="W35" i="3" s="1"/>
  <c r="C35" i="6" s="1"/>
  <c r="U36" i="3"/>
  <c r="W36" i="3" s="1"/>
  <c r="C36" i="6" s="1"/>
  <c r="U37" i="3"/>
  <c r="W37" i="3" s="1"/>
  <c r="C37" i="6" s="1"/>
  <c r="U38" i="3"/>
  <c r="W38" i="3" s="1"/>
  <c r="C38" i="6" s="1"/>
  <c r="U39" i="3"/>
  <c r="W39" i="3" s="1"/>
  <c r="C39" i="6" s="1"/>
  <c r="U40" i="3"/>
  <c r="W40" i="3" s="1"/>
  <c r="C40" i="6" s="1"/>
  <c r="U41" i="3"/>
  <c r="W41" i="3" s="1"/>
  <c r="C41" i="6" s="1"/>
  <c r="U42" i="3"/>
  <c r="W42" i="3" s="1"/>
  <c r="C42" i="6" s="1"/>
  <c r="U43" i="3"/>
  <c r="W43" i="3" s="1"/>
  <c r="C43" i="6" s="1"/>
  <c r="U44" i="3"/>
  <c r="W44" i="3" s="1"/>
  <c r="C44" i="6" s="1"/>
  <c r="U45" i="3"/>
  <c r="W45" i="3" s="1"/>
  <c r="C45" i="6" s="1"/>
  <c r="U46" i="3"/>
  <c r="W46" i="3" s="1"/>
  <c r="C46" i="6" s="1"/>
  <c r="U47" i="3"/>
  <c r="W47" i="3" s="1"/>
  <c r="C47" i="6" s="1"/>
  <c r="U48" i="3"/>
  <c r="W48" i="3" s="1"/>
  <c r="C48" i="6" s="1"/>
  <c r="U49" i="3"/>
  <c r="W49" i="3" s="1"/>
  <c r="C49" i="6" s="1"/>
  <c r="U50" i="3"/>
  <c r="W50" i="3" s="1"/>
  <c r="C50" i="6" s="1"/>
  <c r="U51" i="3"/>
  <c r="W51" i="3" s="1"/>
  <c r="C51" i="6" s="1"/>
  <c r="U52" i="3"/>
  <c r="W52" i="3" s="1"/>
  <c r="C52" i="6" s="1"/>
  <c r="U53" i="3"/>
  <c r="W53" i="3" s="1"/>
  <c r="C53" i="6" s="1"/>
  <c r="U54" i="3"/>
  <c r="W54" i="3" s="1"/>
  <c r="C54" i="6" s="1"/>
  <c r="U55" i="3"/>
  <c r="W55" i="3" s="1"/>
  <c r="C55" i="6" s="1"/>
  <c r="U56" i="3"/>
  <c r="W56" i="3" s="1"/>
  <c r="C56" i="6" s="1"/>
  <c r="U57" i="3"/>
  <c r="W57" i="3" s="1"/>
  <c r="C57" i="6" s="1"/>
  <c r="U58" i="3"/>
  <c r="W58" i="3" s="1"/>
  <c r="C58" i="6" s="1"/>
  <c r="U59" i="3"/>
  <c r="W59" i="3" s="1"/>
  <c r="C59" i="6" s="1"/>
  <c r="U60" i="3"/>
  <c r="W60" i="3" s="1"/>
  <c r="C60" i="6" s="1"/>
  <c r="U61" i="3"/>
  <c r="W61" i="3" s="1"/>
  <c r="C61" i="6" s="1"/>
  <c r="U62" i="3"/>
  <c r="W62" i="3" s="1"/>
  <c r="C62" i="6" s="1"/>
  <c r="U63" i="3"/>
  <c r="W63" i="3" s="1"/>
  <c r="C63" i="6" s="1"/>
  <c r="U64" i="3"/>
  <c r="W64" i="3" s="1"/>
  <c r="C64" i="6" s="1"/>
  <c r="U65" i="3"/>
  <c r="W65" i="3" s="1"/>
  <c r="C65" i="6" s="1"/>
  <c r="U66" i="3"/>
  <c r="W66" i="3" s="1"/>
  <c r="C66" i="6" s="1"/>
  <c r="U67" i="3"/>
  <c r="W67" i="3" s="1"/>
  <c r="C67" i="6" s="1"/>
  <c r="U68" i="3"/>
  <c r="W68" i="3" s="1"/>
  <c r="C68" i="6" s="1"/>
  <c r="U69" i="3"/>
  <c r="W69" i="3" s="1"/>
  <c r="C69" i="6" s="1"/>
  <c r="U70" i="3"/>
  <c r="W70" i="3" s="1"/>
  <c r="C70" i="6" s="1"/>
  <c r="U71" i="3"/>
  <c r="W71" i="3" s="1"/>
  <c r="C71" i="6" s="1"/>
  <c r="U72" i="3"/>
  <c r="W72" i="3" s="1"/>
  <c r="C72" i="6" s="1"/>
  <c r="U73" i="3"/>
  <c r="W73" i="3" s="1"/>
  <c r="C73" i="6" s="1"/>
  <c r="U74" i="3"/>
  <c r="W74" i="3" s="1"/>
  <c r="C74" i="6" s="1"/>
  <c r="U75" i="3"/>
  <c r="W75" i="3" s="1"/>
  <c r="C75" i="6" s="1"/>
  <c r="U76" i="3"/>
  <c r="W76" i="3" s="1"/>
  <c r="C76" i="6" s="1"/>
  <c r="U77" i="3"/>
  <c r="W77" i="3" s="1"/>
  <c r="C77" i="6" s="1"/>
  <c r="U78" i="3"/>
  <c r="W78" i="3" s="1"/>
  <c r="C78" i="6" s="1"/>
  <c r="U79" i="3"/>
  <c r="W79" i="3" s="1"/>
  <c r="C79" i="6" s="1"/>
  <c r="U80" i="3"/>
  <c r="W80" i="3" s="1"/>
  <c r="C80" i="6" s="1"/>
  <c r="U81" i="3"/>
  <c r="W81" i="3" s="1"/>
  <c r="C81" i="6" s="1"/>
  <c r="U82" i="3"/>
  <c r="W82" i="3" s="1"/>
  <c r="C82" i="6" s="1"/>
  <c r="U83" i="3"/>
  <c r="W83" i="3" s="1"/>
  <c r="C83" i="6" s="1"/>
  <c r="U84" i="3"/>
  <c r="W84" i="3" s="1"/>
  <c r="C84" i="6" s="1"/>
  <c r="U85" i="3"/>
  <c r="W85" i="3" s="1"/>
  <c r="C85" i="6" s="1"/>
  <c r="U86" i="3"/>
  <c r="W86" i="3" s="1"/>
  <c r="C86" i="6" s="1"/>
  <c r="U87" i="3"/>
  <c r="W87" i="3" s="1"/>
  <c r="C87" i="6" s="1"/>
  <c r="U88" i="3"/>
  <c r="W88" i="3" s="1"/>
  <c r="C88" i="6" s="1"/>
  <c r="U89" i="3"/>
  <c r="W89" i="3" s="1"/>
  <c r="C89" i="6" s="1"/>
  <c r="U90" i="3"/>
  <c r="W90" i="3" s="1"/>
  <c r="C90" i="6" s="1"/>
  <c r="W3" i="3"/>
  <c r="C3" i="6" s="1"/>
  <c r="U93" i="3" l="1"/>
  <c r="W93" i="3" s="1"/>
  <c r="C93" i="6" s="1"/>
  <c r="U94" i="3"/>
  <c r="W94" i="3" s="1"/>
  <c r="C94" i="6" s="1"/>
  <c r="U95" i="3"/>
  <c r="W95" i="3" s="1"/>
  <c r="C95" i="6" s="1"/>
  <c r="U98" i="3"/>
  <c r="W98" i="3" s="1"/>
  <c r="C98" i="6" s="1"/>
  <c r="U99" i="3"/>
  <c r="W99" i="3" s="1"/>
  <c r="C99" i="6" s="1"/>
  <c r="U100" i="3"/>
  <c r="W100" i="3" s="1"/>
  <c r="C100" i="6" s="1"/>
  <c r="U101" i="3"/>
  <c r="W101" i="3" s="1"/>
  <c r="C101" i="6" s="1"/>
  <c r="U102" i="3"/>
  <c r="W102" i="3" s="1"/>
  <c r="C102" i="6" s="1"/>
  <c r="U103" i="3"/>
  <c r="W103" i="3" s="1"/>
  <c r="C103" i="6" s="1"/>
  <c r="U108" i="3"/>
  <c r="W108" i="3" s="1"/>
  <c r="C108" i="6" s="1"/>
  <c r="U107" i="3"/>
  <c r="W107" i="3" s="1"/>
  <c r="C107" i="6" s="1"/>
  <c r="N21" i="5"/>
  <c r="N20" i="5"/>
  <c r="G9" i="5"/>
  <c r="G17" i="5" s="1"/>
  <c r="F9" i="5"/>
  <c r="F17" i="5" s="1"/>
  <c r="D9" i="5"/>
  <c r="D17" i="5" s="1"/>
  <c r="C9" i="5"/>
  <c r="C17" i="5" s="1"/>
  <c r="I9" i="5"/>
  <c r="I17" i="5" s="1"/>
  <c r="M9" i="5"/>
  <c r="M17" i="5" s="1"/>
  <c r="L9" i="5"/>
  <c r="L17" i="5" s="1"/>
  <c r="E9" i="5"/>
  <c r="E17" i="5" s="1"/>
  <c r="B9" i="5"/>
  <c r="B17" i="5" s="1"/>
  <c r="K9" i="5"/>
  <c r="K17" i="5" s="1"/>
  <c r="J9" i="5"/>
  <c r="J17" i="5" s="1"/>
  <c r="H9" i="5"/>
  <c r="H17" i="5" s="1"/>
  <c r="H16" i="5"/>
  <c r="AQ3" i="1" l="1"/>
  <c r="AS3" i="1"/>
  <c r="AA3" i="1"/>
  <c r="Y3" i="1"/>
  <c r="Z3" i="1" s="1"/>
  <c r="U104" i="3"/>
  <c r="W104" i="3" s="1"/>
  <c r="C104" i="6" s="1"/>
  <c r="U105" i="3"/>
  <c r="W105" i="3" s="1"/>
  <c r="C105" i="6" s="1"/>
  <c r="U106" i="3"/>
  <c r="W106" i="3" s="1"/>
  <c r="C106" i="6" s="1"/>
  <c r="C110" i="6" l="1"/>
  <c r="AS111" i="1"/>
  <c r="V3" i="1"/>
  <c r="V111" i="1" l="1"/>
  <c r="B16" i="5"/>
  <c r="B20" i="5" s="1"/>
  <c r="G20" i="5" l="1"/>
  <c r="X3" i="1"/>
  <c r="X111" i="1" l="1"/>
  <c r="F20" i="5"/>
  <c r="D20" i="5"/>
  <c r="C20" i="5"/>
  <c r="L20" i="5"/>
  <c r="I16" i="5"/>
  <c r="I20" i="5" s="1"/>
  <c r="M16" i="5"/>
  <c r="M20" i="5" s="1"/>
  <c r="E16" i="5"/>
  <c r="E20" i="5" s="1"/>
  <c r="K16" i="5"/>
  <c r="K20" i="5" s="1"/>
  <c r="J20" i="5"/>
  <c r="H20" i="5"/>
  <c r="U3" i="1" l="1"/>
  <c r="S3" i="1"/>
  <c r="O3" i="1"/>
  <c r="M3" i="1"/>
  <c r="L3" i="1"/>
  <c r="J3" i="1"/>
  <c r="AD3" i="1"/>
  <c r="AB3" i="1"/>
  <c r="AN3" i="1"/>
  <c r="AP3" i="1"/>
  <c r="AM3" i="1"/>
  <c r="AK3" i="1"/>
  <c r="R3" i="1"/>
  <c r="I3" i="1"/>
  <c r="AJ3" i="1"/>
  <c r="AH3" i="1"/>
  <c r="AG3" i="1"/>
  <c r="AE3" i="1"/>
  <c r="L111" i="1" l="1"/>
  <c r="AF3" i="1"/>
  <c r="AE111" i="1"/>
  <c r="J6" i="5" s="1"/>
  <c r="J10" i="5" s="1"/>
  <c r="AI3" i="1"/>
  <c r="S111" i="1"/>
  <c r="F6" i="5" s="1"/>
  <c r="F10" i="5" s="1"/>
  <c r="AA111" i="1"/>
  <c r="AL3" i="1"/>
  <c r="AL110" i="1" s="1"/>
  <c r="AL113" i="1" s="1"/>
  <c r="AK111" i="1"/>
  <c r="L6" i="5" s="1"/>
  <c r="L10" i="5" s="1"/>
  <c r="AC3" i="1"/>
  <c r="N3" i="1"/>
  <c r="N110" i="1" s="1"/>
  <c r="N114" i="1" s="1"/>
  <c r="N118" i="1" s="1"/>
  <c r="M111" i="1"/>
  <c r="D6" i="5" s="1"/>
  <c r="D10" i="5" s="1"/>
  <c r="H3" i="1"/>
  <c r="H110" i="1" s="1"/>
  <c r="H114" i="1" s="1"/>
  <c r="H118" i="1" s="1"/>
  <c r="G111" i="1"/>
  <c r="B6" i="5" s="1"/>
  <c r="B10" i="5" s="1"/>
  <c r="U111" i="1"/>
  <c r="K3" i="1"/>
  <c r="J111" i="1"/>
  <c r="C6" i="5" s="1"/>
  <c r="C10" i="5" s="1"/>
  <c r="I111" i="1"/>
  <c r="AM111" i="1"/>
  <c r="O111" i="1"/>
  <c r="Y111" i="1"/>
  <c r="H6" i="5" s="1"/>
  <c r="T3" i="1"/>
  <c r="Q3" i="1"/>
  <c r="F21" i="5" l="1"/>
  <c r="F18" i="5"/>
  <c r="F22" i="5" s="1"/>
  <c r="L21" i="5"/>
  <c r="L18" i="5"/>
  <c r="L22" i="5" s="1"/>
  <c r="B21" i="5"/>
  <c r="B18" i="5"/>
  <c r="B22" i="5" s="1"/>
  <c r="J21" i="5"/>
  <c r="J18" i="5"/>
  <c r="J22" i="5" s="1"/>
  <c r="D21" i="5"/>
  <c r="D18" i="5"/>
  <c r="D22" i="5" s="1"/>
  <c r="C21" i="5"/>
  <c r="C18" i="5"/>
  <c r="C22" i="5" s="1"/>
  <c r="T110" i="1"/>
  <c r="T113" i="1" s="1"/>
  <c r="K110" i="1"/>
  <c r="K114" i="1" s="1"/>
  <c r="K118" i="1" s="1"/>
  <c r="AL117" i="1"/>
  <c r="N113" i="1"/>
  <c r="AL114" i="1"/>
  <c r="AL118" i="1" s="1"/>
  <c r="H113" i="1"/>
  <c r="K113" i="1" l="1"/>
  <c r="K115" i="1" s="1"/>
  <c r="T114" i="1"/>
  <c r="T118" i="1" s="1"/>
  <c r="AL119" i="1"/>
  <c r="AL120" i="1" s="1"/>
  <c r="N117" i="1"/>
  <c r="N119" i="1" s="1"/>
  <c r="N120" i="1" s="1"/>
  <c r="N115" i="1"/>
  <c r="T117" i="1"/>
  <c r="H117" i="1"/>
  <c r="H119" i="1" s="1"/>
  <c r="H120" i="1" s="1"/>
  <c r="H115" i="1"/>
  <c r="AL115" i="1"/>
  <c r="AO3" i="1"/>
  <c r="K117" i="1" l="1"/>
  <c r="K119" i="1" s="1"/>
  <c r="K120" i="1" s="1"/>
  <c r="T115" i="1"/>
  <c r="T119" i="1"/>
  <c r="T122" i="1" s="1"/>
  <c r="T123" i="1" s="1"/>
  <c r="AL122" i="1"/>
  <c r="AL123" i="1" s="1"/>
  <c r="H122" i="1"/>
  <c r="H123" i="1" s="1"/>
  <c r="N122" i="1"/>
  <c r="N123" i="1" s="1"/>
  <c r="AD111" i="1"/>
  <c r="AP111" i="1"/>
  <c r="R111" i="1"/>
  <c r="AJ111" i="1"/>
  <c r="AG111" i="1"/>
  <c r="K122" i="1" l="1"/>
  <c r="K123" i="1" s="1"/>
  <c r="AB111" i="1"/>
  <c r="I6" i="5" s="1"/>
  <c r="I10" i="5" s="1"/>
  <c r="AH111" i="1"/>
  <c r="K6" i="5" s="1"/>
  <c r="K10" i="5" s="1"/>
  <c r="P111" i="1"/>
  <c r="E6" i="5" s="1"/>
  <c r="E10" i="5" s="1"/>
  <c r="AN111" i="1"/>
  <c r="M6" i="5" s="1"/>
  <c r="M10" i="5" s="1"/>
  <c r="T120" i="1"/>
  <c r="M21" i="5" l="1"/>
  <c r="M18" i="5"/>
  <c r="M22" i="5" s="1"/>
  <c r="E21" i="5"/>
  <c r="E18" i="5"/>
  <c r="E22" i="5" s="1"/>
  <c r="K21" i="5"/>
  <c r="K18" i="5"/>
  <c r="K22" i="5" s="1"/>
  <c r="I21" i="5"/>
  <c r="I18" i="5"/>
  <c r="I22" i="5" s="1"/>
  <c r="AR3" i="1"/>
  <c r="AR110" i="1" s="1"/>
  <c r="AR114" i="1" l="1"/>
  <c r="AR118" i="1" s="1"/>
  <c r="AR113" i="1"/>
  <c r="AQ111" i="1"/>
  <c r="N6" i="5" s="1"/>
  <c r="N10" i="5" s="1"/>
  <c r="N18" i="5" s="1"/>
  <c r="N22" i="5" s="1"/>
  <c r="AI110" i="1"/>
  <c r="AI114" i="1" s="1"/>
  <c r="AI118" i="1" s="1"/>
  <c r="AC110" i="1"/>
  <c r="AC114" i="1" s="1"/>
  <c r="AC118" i="1" s="1"/>
  <c r="Z110" i="1"/>
  <c r="Q110" i="1"/>
  <c r="Q114" i="1" s="1"/>
  <c r="Q118" i="1" s="1"/>
  <c r="AO110" i="1"/>
  <c r="W3" i="1"/>
  <c r="W110" i="1" s="1"/>
  <c r="G6" i="5"/>
  <c r="G10" i="5" s="1"/>
  <c r="G21" i="5" l="1"/>
  <c r="G18" i="5"/>
  <c r="G22" i="5" s="1"/>
  <c r="AR117" i="1"/>
  <c r="AR119" i="1" s="1"/>
  <c r="AR115" i="1"/>
  <c r="Z113" i="1"/>
  <c r="Z117" i="1" s="1"/>
  <c r="Z114" i="1"/>
  <c r="Z118" i="1" s="1"/>
  <c r="W113" i="1"/>
  <c r="W114" i="1"/>
  <c r="W118" i="1" s="1"/>
  <c r="AC113" i="1"/>
  <c r="AI113" i="1"/>
  <c r="AO114" i="1"/>
  <c r="AO118" i="1" s="1"/>
  <c r="AO113" i="1"/>
  <c r="Q113" i="1"/>
  <c r="Z119" i="1" l="1"/>
  <c r="Z120" i="1" s="1"/>
  <c r="Z115" i="1"/>
  <c r="AI117" i="1"/>
  <c r="AI119" i="1" s="1"/>
  <c r="AI122" i="1" s="1"/>
  <c r="AI123" i="1" s="1"/>
  <c r="AI115" i="1"/>
  <c r="Q117" i="1"/>
  <c r="Q119" i="1" s="1"/>
  <c r="Q122" i="1" s="1"/>
  <c r="Q123" i="1" s="1"/>
  <c r="Q115" i="1"/>
  <c r="W117" i="1"/>
  <c r="W119" i="1" s="1"/>
  <c r="W122" i="1" s="1"/>
  <c r="W123" i="1" s="1"/>
  <c r="W115" i="1"/>
  <c r="AC117" i="1"/>
  <c r="AC119" i="1" s="1"/>
  <c r="AC122" i="1" s="1"/>
  <c r="AC123" i="1" s="1"/>
  <c r="AC115" i="1"/>
  <c r="AO117" i="1"/>
  <c r="AO119" i="1" s="1"/>
  <c r="AO115" i="1"/>
  <c r="Z122" i="1" l="1"/>
  <c r="AR122" i="1"/>
  <c r="AR123" i="1" s="1"/>
  <c r="AR120" i="1"/>
  <c r="AI120" i="1"/>
  <c r="Q120" i="1"/>
  <c r="AC120" i="1"/>
  <c r="W120" i="1"/>
  <c r="AO120" i="1"/>
  <c r="AO122" i="1"/>
  <c r="AO123" i="1" s="1"/>
  <c r="H10" i="5"/>
  <c r="Z123" i="1" l="1"/>
  <c r="H18" i="5"/>
  <c r="H22" i="5" s="1"/>
  <c r="H21" i="5"/>
  <c r="AF110" i="1"/>
  <c r="AF114" i="1" l="1"/>
  <c r="AF118" i="1" s="1"/>
  <c r="AF113" i="1"/>
  <c r="AF117" i="1" l="1"/>
  <c r="AF119" i="1" s="1"/>
  <c r="AF115" i="1"/>
  <c r="AF120" i="1" l="1"/>
  <c r="AF122" i="1"/>
  <c r="AF12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tc={A9593EDC-BF4D-6243-84F4-2465916A9CA1}</author>
  </authors>
  <commentList>
    <comment ref="C5" authorId="0" shapeId="0" xr:uid="{A9593EDC-BF4D-6243-84F4-2465916A9CA1}">
      <text>
        <t xml:space="preserve">[Threaded comment]
Your version of Excel allows you to read this threaded comment; however, any edits to it will get removed if the file is opened in a newer version of Excel. Learn more: https://go.microsoft.com/fwlink/?linkid=870924
Comment:
    In previous years, this was 8+ models. We changed it to 7+ models since fewer models were under review. In PY21, 11 IAs were included. In PY22, 10 IAs were included. </t>
      </text>
    </comment>
  </commentList>
</comments>
</file>

<file path=xl/sharedStrings.xml><?xml version="1.0" encoding="utf-8"?>
<sst xmlns="http://schemas.openxmlformats.org/spreadsheetml/2006/main" count="2990" uniqueCount="888">
  <si>
    <t>Tab</t>
  </si>
  <si>
    <t>Description</t>
  </si>
  <si>
    <t>Notes</t>
  </si>
  <si>
    <t>Text</t>
  </si>
  <si>
    <t>Provides language/evidence pulled from source documents for each model regarding each IA.</t>
  </si>
  <si>
    <t>Scores</t>
  </si>
  <si>
    <t xml:space="preserve">Provides both the strict and lenient scores for each model. </t>
  </si>
  <si>
    <t>Only strict scoring is used to determine the final scores in the IA Assessment. CMMI also requested to see the lenient scores for implied language. The middle column for each model is ultimately used to determine the amount of medium and high-weighted IAs for each model.</t>
  </si>
  <si>
    <t>Assessment IAs</t>
  </si>
  <si>
    <t>Used to determine which IAs should be included in the public-facing IA Assessment.</t>
  </si>
  <si>
    <t>Full Model Names →</t>
  </si>
  <si>
    <t>Maryland Primary Care Program</t>
  </si>
  <si>
    <t>Bundled Payments for Care Improvement Advanced Model (BPCI Advanced)</t>
  </si>
  <si>
    <t>Independence at Home Demonstration (IAH)</t>
  </si>
  <si>
    <t>Primary Care First (PCF) Model</t>
  </si>
  <si>
    <t>Medicare Shared Savings Program Accountable Care Organizations</t>
  </si>
  <si>
    <t xml:space="preserve">Comprehensive Care for Joint Replacement (CJR) Payment Model </t>
  </si>
  <si>
    <t>Global Professional Direct Contracting (GPDC) Model</t>
  </si>
  <si>
    <t>Value in Opioid Use Disorder Treatment (ViT) Demonstration Program</t>
  </si>
  <si>
    <t>Improvement Activity ID</t>
  </si>
  <si>
    <t>Subcategory Name</t>
  </si>
  <si>
    <t>Activity Description</t>
  </si>
  <si>
    <t>Activity Weighting</t>
  </si>
  <si>
    <t>Activity Name</t>
  </si>
  <si>
    <t>Key Words</t>
  </si>
  <si>
    <t>Oncology Care Model
(One-sided)</t>
  </si>
  <si>
    <t>BPCI Advanced</t>
  </si>
  <si>
    <t>IAH</t>
  </si>
  <si>
    <t>PCF</t>
  </si>
  <si>
    <t>VT ACO</t>
  </si>
  <si>
    <t>Medicare Shared Savings Program</t>
  </si>
  <si>
    <t>CJR</t>
  </si>
  <si>
    <t>KCC (KCF)</t>
  </si>
  <si>
    <t>KCC (CKCC)</t>
  </si>
  <si>
    <t>Count of strict scoring across models</t>
  </si>
  <si>
    <t>Accurate count of strict scoring across models</t>
  </si>
  <si>
    <t>IA_EPA_1</t>
  </si>
  <si>
    <t>Expanded Practice Access</t>
  </si>
  <si>
    <t xml:space="preserve">Provide 24/7 access to MIPS eligible clinicians, groups, or care teams for advice about urgent and emergent care (e.g., MIPS eligible clinician and care team access to medical record, cross-coverage with access to medical record, or protocol-driven nurse line with access to medical record) that could include one or more of the following:
• Expanded hours in evenings and weekends with access to the patient medical record (e.g., coordinate with small practices to provide alternate hour office visits and urgent care);
• Use of alternatives to increase access to care team by individual MIPS eligible clinicians and groups, such as e-visits, phone visits, group visits, home visits and alternate locations (e.g., senior centers and assisted living centers); and/or
• Provision of same-day or next -day access to a consistent MIPS eligible clinician, group or care team when needed for urgent care or transition management. </t>
  </si>
  <si>
    <t xml:space="preserve">High
</t>
  </si>
  <si>
    <t>Provide 24/7 Access to MIPS Eligible Clinicians or Groups Who Have Real-Time Access to Patient's Medical Record</t>
  </si>
  <si>
    <t>24/7
access 
expanded hours
evening
weekend
e-visit
phone
group visit
home visit
same-day
same day
next-day
next day</t>
  </si>
  <si>
    <t>Not mandated or implied</t>
  </si>
  <si>
    <r>
      <t>Mandated (strict)</t>
    </r>
    <r>
      <rPr>
        <b/>
        <sz val="10"/>
        <rFont val="Calibri"/>
        <family val="2"/>
        <scheme val="minor"/>
      </rPr>
      <t xml:space="preserve">
Document</t>
    </r>
    <r>
      <rPr>
        <sz val="10"/>
        <rFont val="Calibri"/>
        <family val="2"/>
        <scheme val="minor"/>
      </rPr>
      <t xml:space="preserve"> : Oncology Care Model Participation Agreement 
The Practice is required to provide Medicare beneficiaries that meet the OCM Beneficiary Criteria in section IX.A. with 24 hours per day/7 days per week access to a clinician who has real-time access to patients’ medical records. Clinicians may be nurses, NPPs, or physicians who can access patients’ records through practices’ EHRs, with the ability to elevate inquiries to the appropriate level clinician. This may be in the form of remote access, including telephone access. The Practice must certify the provision of this round-the-clock clinical support in a form and manner specified by CMS at intervals no more frequent than quarterly.  (p. C 1 of 4)</t>
    </r>
  </si>
  <si>
    <t>Not mandated or implied.</t>
  </si>
  <si>
    <t>IA_EPA_2</t>
  </si>
  <si>
    <t xml:space="preserve">Use of telehealth services and analysis of data for quality improvement, such as participation in remote specialty care consults or teleaudiology pilots that assess ability to still deliver quality care to patients.  </t>
  </si>
  <si>
    <t>Medium</t>
  </si>
  <si>
    <t>Use of telehealth services that expand practice access</t>
  </si>
  <si>
    <t>telehealth</t>
  </si>
  <si>
    <t xml:space="preserve">Not mandated or implied
</t>
  </si>
  <si>
    <t>IA_EPA_3</t>
  </si>
  <si>
    <t xml:space="preserve">Collection of patient experience and satisfaction data on access to care and development of an improvement plan, such as outlining steps for improving communications with patients to help understanding of urgent access needs.  </t>
  </si>
  <si>
    <t>Collection and use of patient experience and satisfaction data on access</t>
  </si>
  <si>
    <t>experience</t>
  </si>
  <si>
    <t xml:space="preserve">Mandated (strict)
Model quality measures include:
CAHPS: Access to Specialists
CAHPS: Care Coordination
CAHPS: Courteous and Helpful Office Staff
CAHPS: Getting Timely Care, Appointments, and Information
CAHPS: Health Promotion and Education
CAHPS: Health Status/Functional Status
CAHPS: How Well Your Providers Communicate
CAHPS: Patients' Rating of Provider
CAHPS: Shared Decision Making
CAHPS: Stewardship of Patient Resources
</t>
  </si>
  <si>
    <t>IA_EPA_4</t>
  </si>
  <si>
    <t>As a result of Quality Innovation Network-Quality Improvement Organization technical
assistance, performance of additional activities that improve access to services or
improve care coordination (for example, investment of on-site diabetes educator).</t>
  </si>
  <si>
    <t>Additional improvements in access as a result of QIN/QIO TA</t>
  </si>
  <si>
    <t>access
care coordination
coordinate
navigator
educator</t>
  </si>
  <si>
    <t>IA_EPA_5</t>
  </si>
  <si>
    <t>User participation in the Quality Payment Program website testing is an activity for eligible clinicians who have worked with CMS to provided substantive, timely, and responsive input to improve the CMS Quality Payment Program website through product user-testing that enhances system and program accessibility, readability and responsiveness as well as providing feedback for developing tools and guidance thereby allowing for a more user-friendly and accessible clinician and practice Quality Payment Program website experience.</t>
  </si>
  <si>
    <t>Participation in User Testing of the Quality Payment Program Website (https://qpp.cms.gov/)</t>
  </si>
  <si>
    <t>Quality Payment Program website
user-testing
user testing
feedback</t>
  </si>
  <si>
    <t>IA_PM_2</t>
  </si>
  <si>
    <t>Population Management</t>
  </si>
  <si>
    <t>Individual MIPS eligible clinicians and groups who prescribe anti-coagulation medications (including, but not limited to oral Vitamin K antagonist therapy, including warfarin or other coagulation cascade inhibitors) must attest that for 75 percent of their ambulatory care patients receiving these medications are being managed with support from one or more of the following improvement activities:
• Participation in a systematic anticoagulation program (coagulation clinic, patient self-reporting program, or patient self-management program);
• Patients are being managed by an anticoagulant management service, that involves systematic and coordinated care, incorporating comprehensive patient education, systematic prothrombin time (PT-INR) testing, tracking, follow-up, and patient communication of results and dosing decisions;
• Patients are being managed according to validated electronic decision support and clinical management tools that involve systematic and coordinated care, incorporating comprehensive patient education, systematic PT-INR testing, tracking, follow-up, and patient communication of results and dosing decisions;
• For rural or remote patients, patients are managed using remote monitoring or telehealth options that involve systematic and coordinated care, incorporating comprehensive patient education, systematic PT-INR testing, tracking, follow-up, and patient communication of results and dosing decisions; or
• For patients who demonstrate motivation, competency, and adherence, patients are managed using either a patient self-testing (PST) or patient-self-management (PSM) program.</t>
  </si>
  <si>
    <t>High</t>
  </si>
  <si>
    <t>Anticoagulant Management Improvements</t>
  </si>
  <si>
    <t>anticoagulation
coagulation
prothrombin
INR</t>
  </si>
  <si>
    <t>IA_PM_3</t>
  </si>
  <si>
    <t>Participating in a Rural Health Clinic (RHC), Indian Health Services, or Federally Qualified Health Center in ongoing engagement activities that contribute to more formal quality reporting, and that include receiving quality data back for broader quality improvement and benchmarking improvement which will ultimately benefit patients. Participation in Indian Health Service, as a CPIA, requires MIPS eligible clinicians and groups to deliver care to federally recognized American Indian and Alaska Native populations in the U.S. and in the course of that care implement continuous clinical practice improvement including reporting data on quality of services being provided and receiving feedback to make improvements over time.</t>
  </si>
  <si>
    <t>RHC, IHS or FQHC quality improvement activities</t>
  </si>
  <si>
    <t>rural health clinic
indian health services
federally qualified health center
American Indian
Alaska Native</t>
  </si>
  <si>
    <t>IA_PM_4</t>
  </si>
  <si>
    <t xml:space="preserve">For outpatient Medicare beneficiaries with diabetes and who are prescribed antidiabetic agents (e.g., insulin, sulfonylureas), MIPS eligible clinicians and groups must attest to having:
For the first performance year, at least 60 percent of medical records with documentation of an individualized glycemic treatment goal that:
a) Takes into account patient-specific factors, including, at least 1) age, 2) comorbidities, and 3) risk for hypoglycemia, and
b) Is reassessed at least annually.
The performance threshold will increase to 75 percent for the second performance year and onward.
Clinician would attest that, 60 percent for first year, or 75 percent for the second year, of their medical records that document individualized glycemic treatment represent patients who are being treated for at least 90 days during the performance period.
</t>
  </si>
  <si>
    <t>Glycemic management services</t>
  </si>
  <si>
    <t>diabetes
diabetic
insulin
glycemic</t>
  </si>
  <si>
    <t>IA_PM_5</t>
  </si>
  <si>
    <t xml:space="preserve">Take steps to improve health status of communities, such as collaborating with key partners and stakeholders to implement evidenced-based practices to improve a specific chronic condition.  Refer to the local Quality Improvement Organization (QIO) for additional steps to take for improving health status of communities as there are many steps to select from for satisfying this activity.  QIOs work under the direction of CMS to assist MIPS eligible clinicians and groups with quality improvement, and review quality concerns for the protection of beneficiaries and the Medicare Trust Fund. </t>
  </si>
  <si>
    <t>Engagement of community for health status improvement</t>
  </si>
  <si>
    <t xml:space="preserve">evidenced-based
evidence-based
evidence
chronic 
</t>
  </si>
  <si>
    <t>IA_PM_6</t>
  </si>
  <si>
    <t>Take steps to improve healthcare disparities, such as Population Health Toolkit or other resources identified by CMS, the Learning and Action Network, Quality Innovation Network, or National Coordinating Center. Refer to the local Quality Improvement Organization (QIO) for additional steps to take for improving health status of communities as there are many steps to select from for satisfying this activity. QIOs work under the direction of CMS to assist eligible clinicians and  groups with quality improvement, and review quality concerns for the protection of beneficiaries and the Medicare Trust Fund.</t>
  </si>
  <si>
    <t>Use of toolsets or other resources to close healthcare disparities across communities</t>
  </si>
  <si>
    <t>disparities
disparity
Population Health Toolkit</t>
  </si>
  <si>
    <t>Implied (lenient)
Learning networks are available in the program, but participation not mandatory.</t>
  </si>
  <si>
    <t>IA_PM_7</t>
  </si>
  <si>
    <t xml:space="preserve"> Use of a QCDR to generate regular feedback reports that summarize local practice patterns and treatment outcomes, including for vulnerable populations.</t>
  </si>
  <si>
    <t xml:space="preserve">Use of QCDR for feedback reports that incorporate population health </t>
  </si>
  <si>
    <t>QCDR
registry
feedback</t>
  </si>
  <si>
    <r>
      <t>Mandated (strict)</t>
    </r>
    <r>
      <rPr>
        <b/>
        <sz val="10"/>
        <rFont val="Calibri"/>
        <family val="2"/>
      </rPr>
      <t xml:space="preserve">
Document</t>
    </r>
    <r>
      <rPr>
        <sz val="10"/>
        <rFont val="Calibri"/>
        <family val="2"/>
      </rPr>
      <t xml:space="preserve"> : Oncology Care Model Participation Agreement 
3.</t>
    </r>
    <r>
      <rPr>
        <b/>
        <sz val="10"/>
        <rFont val="Calibri"/>
        <family val="2"/>
      </rPr>
      <t xml:space="preserve"> Use of data for continuous quality improvement</t>
    </r>
    <r>
      <rPr>
        <sz val="10"/>
        <rFont val="Calibri"/>
        <family val="2"/>
      </rPr>
      <t xml:space="preserve">
The Practice must collect and report data on quality metrics as set forth in Appendix D.
Upon request by the Practice, CMS will offer actionable feedback in the form of regular feedback reports, in a time and manner to be determined by CMS, to the Practice to support continuous quality improvement. The Practice shall utilize the data to continuously improve its performance and achieve the goals of OCM.
The Practice must certify at intervals no more frequent than quarterly that it is using the data provided to it through OCM to guide continuous quality improvement. (p. C 1 of 4)</t>
    </r>
  </si>
  <si>
    <t>IA_PM_11</t>
  </si>
  <si>
    <t xml:space="preserve">Implementation of regular reviews of targeted patient population needs, such as structured clinical case reviews, which includes access to reports that show unique characteristics of eligible clinician's patient population, identification of vulnerable patients, and how clinical treatment needs are being tailored, if necessary, to address unique needs and what resources in the community have been identified as additional resources. </t>
  </si>
  <si>
    <t>Regular Review Practices in Place on Targeted Patient Population Needs</t>
  </si>
  <si>
    <t>targeted
vulnerable
tailor
unique</t>
  </si>
  <si>
    <t>Implied (lenient)
This model has quality measures associated with management of target populations. Also quality metric on % of Medicaid benes with well care visits and attributed to the ACO.</t>
  </si>
  <si>
    <t>IA_PM_12</t>
  </si>
  <si>
    <t xml:space="preserve">Empanel (assign responsibility for) the total population, linking each patient to a MIPS eligible clinician or  group or care team.
Empanelment is a series of processes that assign each active patient to a MIPS eligible clinician or  group and/or care team, confirm assignment with patients and clinicians, and use the resultant patient panels as a foundation for individual patient and population health management. 
Empanelment identifies the patients and population for whom the MIPS eligible clinician or group and/or care team is responsible and is the foundation for the relationship continuity between patient and MIPS eligible clinician or group /care team that is at the heart of comprehensive primary care. Effective empanelment requires identification of the “active population” of the practice: those patients who identify and use your practice as a source for primary care. There are many ways to define “active patients” operationally, but generally, the definition of “active patients” includes patients who have sought care within the last 24 to 36 months, allowing inclusion of younger patients who have minimal acute or preventive health care.
</t>
  </si>
  <si>
    <t>Population empanelment</t>
  </si>
  <si>
    <t>empanel
panel
link
assign
population</t>
  </si>
  <si>
    <t>IA_PM_13</t>
  </si>
  <si>
    <t xml:space="preserve">In order to receive credit for this activity, a MIPS eligible clinician must manage chronic and preventive care for empaneled patients (that is, patients assigned to care teams for the purpose of population health management), which could include one or more of the following actions: 
●  Provide patients annually with an opportunity for development and/or adjustment of an individualized plan of care as appropriate to age and health status, including health risk appraisal; gender, age and condition-specific preventive care services; and plan of care for chronic conditions;
● Use evidence based, condition-specific pathways for care of chronic conditions (for example, hypertension, diabetes, depression, asthma, and heart failure). These might include, but are not limited to, the NCQA Diabetes Recognition Program (DRP) and the NCQA Heart/Stroke Recognition Program (HSRP).
● Use pre-visit planning, that is, preparations for conversations or actions to propose with patient before an in-office visit to optimize preventive care and team management of patients with chronic conditions;
● Use panel support tools, (that is, registry functionality) or other technology that can use clinical data to identify trends or data points in patient records to identify services due;
● Use predictive analytical models to predict risk, onset and progression of chronic diseases; and/or
● Use reminders and outreach (for example, phone calls, emails, postcards, patient portals, and community health workers where available) to alert and educate patients about services due; and/or routine medication reconciliation. </t>
  </si>
  <si>
    <t>Chronic Care and Preventative Care Management for Empaneled Patients</t>
  </si>
  <si>
    <t>chronic
preventive
empanel
panel
assign
individualized
plan of care
pathway
evidence based
condition specific
hypertension
diabetes
depression
asthma
heart failure
stroke
pre-visit planning
panel support
technology
registry
predictive
predict
risk
reminders
outreach
portal
alert
educate</t>
  </si>
  <si>
    <r>
      <t xml:space="preserve">Mandated (strict)
</t>
    </r>
    <r>
      <rPr>
        <b/>
        <sz val="10"/>
        <rFont val="Calibri"/>
        <family val="2"/>
        <scheme val="minor"/>
      </rPr>
      <t>Document</t>
    </r>
    <r>
      <rPr>
        <sz val="10"/>
        <rFont val="Calibri"/>
        <family val="2"/>
        <scheme val="minor"/>
      </rPr>
      <t>: Oncology Care Model Participation Agreement
5. Document a care plan that contains the 13 components in the Institute of Medicine Care Management Plan</t>
    </r>
    <r>
      <rPr>
        <b/>
        <sz val="10"/>
        <rFont val="Calibri"/>
        <family val="2"/>
        <scheme val="minor"/>
      </rPr>
      <t xml:space="preserve">
</t>
    </r>
    <r>
      <rPr>
        <sz val="10"/>
        <rFont val="Calibri"/>
        <family val="2"/>
        <scheme val="minor"/>
      </rPr>
      <t xml:space="preserve">     The Practice shall document comprehensive Cancer care plans for all Medicare beneficiaries that meet the OCM Beneficiary Criteria in section IX.A. The care plans must include the 13 elements identified in the Institute of Medicine Report, Delivering High-Quality Cancer Care: Charting a New Course for a System in Crisis. The Practice shall engage Medicare beneficiaries that meet the OCM Beneficiary Criteria in section IX.A. in the development of a care plan, including the decision of whether to initiate chemotherapy as a course of treatment. (p. C 2 of 4)</t>
    </r>
  </si>
  <si>
    <t>IA_PM_14</t>
  </si>
  <si>
    <t xml:space="preserve">Provide longitudinal care management to patients at high risk for adverse health outcome or harm that could include one or more of the following:
Use a consistent method to assign and adjust global risk status for all empaneled patients to allow risk stratification into actionable risk cohorts. Monitor the risk-stratification method and refine as necessary to improve accuracy of risk status identification;
Use a personalized plan of care for patients at high risk for adverse health outcome or harm, integrating patient goals, values and priorities; and/or
Use on-site practice-based or shared care managers to proactively monitor and coordinate care for the highest risk cohort of patients.
</t>
  </si>
  <si>
    <t>Implementation of methodologies for improvements in longitudinal care management for high risk patients</t>
  </si>
  <si>
    <t>risk
adverse
harm
empanel
stratification
personalized
goal
value
priorities
care manager
coordinate
monitor</t>
  </si>
  <si>
    <r>
      <t xml:space="preserve">Mandated (strict)
</t>
    </r>
    <r>
      <rPr>
        <b/>
        <sz val="10"/>
        <rFont val="Calibri"/>
        <family val="2"/>
        <scheme val="minor"/>
      </rPr>
      <t>Document</t>
    </r>
    <r>
      <rPr>
        <sz val="10"/>
        <rFont val="Calibri"/>
        <family val="2"/>
        <scheme val="minor"/>
      </rPr>
      <t>: Oncology Care Model Participation Agreement
5. Document a care plan that contains the 13 components in the Institute of Medicine Care Management Plan
     The Practice shall document comprehensive Cancer care plans for all Medicare beneficiaries that meet the OCM Beneficiary Criteria in section IX.A. The care plans must include the 13 elements identified in the Institute of Medicine Report, Delivering High-Quality Cancer Care: Charting a New Course for a System in Crisis. (p. C 2 of 4)</t>
    </r>
  </si>
  <si>
    <t>IA_PM_15</t>
  </si>
  <si>
    <t xml:space="preserve">Provide episodic care management, including management across transitions and referrals that could include one or more of the following:
Routine and timely follow-up to hospitalizations, ED visits and stays in other institutional settings, including symptom and disease management, and medication reconciliation and management; and/or
Managing care intensively through new diagnoses, injuries and exacerbations of illness.
</t>
  </si>
  <si>
    <t>Implementation of episodic care management practice improvements</t>
  </si>
  <si>
    <t>Mandated (strict)
Document: Oncology Care Model Participation Agreement
The Practice must provide functions of patient navigation to all Medicare beneficiaries that meet the OCM Beneficiary Criteria in section IX.A. A sample list of the core functions of patient navigation includes:
a. Coordinating appointments with providers to ensure timely delivery of diagnostic and treatment services; ...
c. Ensuring that appropriate medical records are available at scheduled appointments;...
e. Facilitating linkages to follow-up services; (p. C2)
Document a care plan that contains the 13 components in the Institute of Medicine Care Management Plan ...
1. Patient information (e.g., name, date of birth, medication list, and allergies) ...
9. Who will take responsibility for specific aspects of a patient’s care (e.g., the Cancer care team, the primary care/geriatrics care team, or other care teams) (p. C2)
Quality Measures List: OCM-3: Proportion of patients that died who were admitted to hospice for 3 days or more (p. D1)</t>
  </si>
  <si>
    <t>IA_PM_16</t>
  </si>
  <si>
    <t xml:space="preserve">Manage medications to maximize efficiency, effectiveness and safety that could include one or more of the following: 
Reconcile and coordinate medications and provide medication management across transitions of care settings and eligible clinicians or  groups; 
Integrate a pharmacist into the care team; and/or
Conduct periodic, structured medication reviews.
</t>
  </si>
  <si>
    <t>Implementation of medication management practice improvements</t>
  </si>
  <si>
    <t>manage
medication
reconcil
coordinat
transition
pharmacist
review</t>
  </si>
  <si>
    <t>Mandated (strict)
Document: Oncology Care Model Participation Agreement 
Document a care plan that contains the 13 components in the Institute of Medicine Care Management Plan ...
1. Patient information (e.g., name, date of birth, medication list, and allergies) ... (P. C2)
6. Use therapies consistent with nationally recognized clinical guidelines
The Practice shall consult and use nationally recognized clinical guidelines for Medicare beneficiaries that meet the OCM Beneficiary Criteria in section IX.A. The Practice shall report when care is consistent with clinical guidelines of the American Society of Clinical Oncology (ASCO), the National Comprehensive Cancer Network (NCCN), or other nationally recognized clinical guidelines as approved by CMS...When care is not in accordance with these guidelines due to specific clinical decision-making for a particular patient, the Practice shall provide explanations for its treatment decisions in the beneficiary’s Electronic Health Record....The Practice must be able to demonstrate selected therapies and cite the relevant guidelines utilized to treat Medicare beneficiaries that meet the OCM Beneficiary Criteria (p. C4)</t>
  </si>
  <si>
    <t>IA_PM_17</t>
  </si>
  <si>
    <t xml:space="preserve">Participation in federally and/or privately funded research that identifies interventions, tools, or processes that can improve a targeted patient population. </t>
  </si>
  <si>
    <t xml:space="preserve">Participation in Population Health Research </t>
  </si>
  <si>
    <t>research</t>
  </si>
  <si>
    <t>IA_PM_18</t>
  </si>
  <si>
    <t xml:space="preserve">Engaging community health workers to provide a comprehensive link to community resources through family-based services focusing on success in health, education, and self-sufficiency. This activity supports individual MIPS eligible clinicians or groups that coordinate with primary care and other clinicians, engage and support patients, use of health information technology, and employ quality measurement and improvement processes. An example of this community based program is the NCQA Patient-Centered Connected Care (PCCC) Recognition Program or other such programs that meet these criteria. </t>
  </si>
  <si>
    <t xml:space="preserve">Provide Clinical-Community Linkages </t>
  </si>
  <si>
    <t>community
resources
services
family-based
education
health
self-sufficiency
coordinat
engage
support
health information technology</t>
  </si>
  <si>
    <r>
      <t xml:space="preserve">Mandated (strict)
</t>
    </r>
    <r>
      <rPr>
        <b/>
        <sz val="10"/>
        <rFont val="Calibri"/>
        <family val="2"/>
        <scheme val="minor"/>
      </rPr>
      <t>Document</t>
    </r>
    <r>
      <rPr>
        <sz val="10"/>
        <rFont val="Calibri"/>
        <family val="2"/>
        <scheme val="minor"/>
      </rPr>
      <t>: Oncology Care Model Participation Agreement
4. Provide core functions of patient navigation
     The Practice must provide functions of patient navigation to all Medicare beneficiaries that meet the OCM Beneficiary Criteria in section IX.A. (p C 2 of 4)
List includes building partnerships with local agencies and groups ( e.g., referrals to other services and/or Cancer survivor support groups).</t>
    </r>
  </si>
  <si>
    <t>IA_PM_19</t>
  </si>
  <si>
    <t>For at-risk outpatient Medicare beneficiaries, individual MIPS eligible clinicians and groups must attest to implementation of systematic preventive approaches in clinical practice for at least 60 percent for the 2018 performance period and 75 percent in future years, of electronic medical records with documentation of screening patients for abnormal blood glucose according to current US Preventive Services Task Force (USPSTF) and/or American Diabetes Association (ADA) guidelines.</t>
  </si>
  <si>
    <t>Glycemic Screening Services</t>
  </si>
  <si>
    <t>risk
prevent
systematic
glucose
glycemic
screen
abnormal
diabetes</t>
  </si>
  <si>
    <t>IA_PM_20</t>
  </si>
  <si>
    <t>For at-risk outpatient Medicare beneficiaries, individual MIPS eligible clinicians and groups must attest to implementation of systematic preventive approaches in clinical practice for at least 60 percent for the CY 2018 performance period and 75 percent beginning in the 2019 performance period, of medical records with documentation of referring eligible patients with prediabetes to a CDC-recognized diabetes prevention program operating under the framework of the National Diabetes Prevention Program.</t>
  </si>
  <si>
    <t>Glycemic Referring Services</t>
  </si>
  <si>
    <t>risk
prevent
systematic
glucose
glycemic
diabetes</t>
  </si>
  <si>
    <t>IA_PM_21</t>
  </si>
  <si>
    <t xml:space="preserve">Implementation of practices/processes to develop advance care planning that includes: documenting the advance care plan or living will within the medical record, educating clinicians about advance care planning motivating them to address advance care planning needs of their patients, and how these needs can translate into quality improvement, educating clinicians on approaches and barriers to talking to patients about end-of-life and palliative care needs and ways to manage its documentation, as well as informing clinicians of the healthcare policy side of advance care planning. </t>
  </si>
  <si>
    <t>Advance Care Planning</t>
  </si>
  <si>
    <t>advance care plan
living will
end-of-life
palliative</t>
  </si>
  <si>
    <r>
      <t xml:space="preserve">Mandated (strict)
</t>
    </r>
    <r>
      <rPr>
        <b/>
        <sz val="10"/>
        <rFont val="Calibri"/>
        <family val="2"/>
        <scheme val="minor"/>
      </rPr>
      <t>Document</t>
    </r>
    <r>
      <rPr>
        <sz val="10"/>
        <rFont val="Calibri"/>
        <family val="2"/>
        <scheme val="minor"/>
      </rPr>
      <t>: Oncology Care Model Participation Agreement
The Practice must provide practice-level certification at intervals no more frequent than quarterly that it completes and documents a care plan for each Medicare beneficiary that meets the OCM Beneficiary Criteria in section IX.A. that includes relevant information for the following 13 elements:
     10. Advance care plans, including advanced directives and other legal documents (p. C 3 of 4)</t>
    </r>
  </si>
  <si>
    <t>IA_CC_19</t>
  </si>
  <si>
    <t>Care Coordination</t>
  </si>
  <si>
    <t>To receive credit for this improvement activity, a MIPS eligible clinician must attest that they reported MACRA patient relationship codes (RRC) using the applicable HCPCS modifiers on 50 percent or more of their Medicare claims for a minimum of a continuous 90-day period within the performance period. Reporting the PRC modifiers enables the identification of a clinician's relationship with, and responsibility for, a patient at the time of furnishing an item or service. See the CY 2018 PFS final rule (82 FR 53232 through 53234) for more details on these codes.</t>
  </si>
  <si>
    <t>Tracking of clinician's relationship to and responsibility for a patient by reporting to MACRA patient relationship codes.</t>
  </si>
  <si>
    <t>MACRA
patient relationship code
RRC
PRC</t>
  </si>
  <si>
    <t>IA_CC_1</t>
  </si>
  <si>
    <t>Performance of regular practices that include providing specialist reports back to the referring individual MIPS eligible clinician or group to close the referral loop or where the referring individual MIPS eligible clinician or group initiates regular inquiries to specialist for specialist reports which could be documented or noted in the EHR technology.</t>
  </si>
  <si>
    <t>Implementation of Use of Specialist Reports Back to Referring Clinician or Group to Close Referral Loop</t>
  </si>
  <si>
    <t>specialist report
referral
loop</t>
  </si>
  <si>
    <t>IA_CC_2</t>
  </si>
  <si>
    <t>Timely communication of test results defined as timely identification of abnormal test results with timely follow-up.</t>
  </si>
  <si>
    <t>Implementation of improvements that contribute to more timely communication of test results</t>
  </si>
  <si>
    <t>test result
abnormal
follow-up</t>
  </si>
  <si>
    <t>Mandated (strict)
Model quality measures include:
CAHPS: Getting Timely Care, Appointments, and Information</t>
  </si>
  <si>
    <t>IA_CC_5</t>
  </si>
  <si>
    <t>Membership and participation in a CMS Partnership for Patients Hospital Engagement Network.</t>
  </si>
  <si>
    <t>CMS partner in Patients Hospital Engagement Network</t>
  </si>
  <si>
    <t>Partner in Patients
Partnership for Patients
Hospital Engagement Network</t>
  </si>
  <si>
    <t>IA_CC_7</t>
  </si>
  <si>
    <t xml:space="preserve">Implementation of regular care coordination training. </t>
  </si>
  <si>
    <t>Regular training in care coordination</t>
  </si>
  <si>
    <t>care coordination</t>
  </si>
  <si>
    <t>IA_CC_8</t>
  </si>
  <si>
    <t>Implementation of practices/processes that document care coordination activities (e.g., a documented care coordination encounter that tracks all clinical staff involved and communications from date patient is scheduled for outpatient procedure through day of procedure).</t>
  </si>
  <si>
    <t>Implementation of documentation improvements for practice/process improvements</t>
  </si>
  <si>
    <t>care coordination
improvement</t>
  </si>
  <si>
    <t>IA_CC_9</t>
  </si>
  <si>
    <t xml:space="preserve">Implementation of practices/processes. including a discussion on care to develop regularly updated individual care plans for at-risk patients that are shared with the beneficiary or caregiver(s). Individual care plans should include consideration of a patient's goals and priorities, as well as desired outcomes of care. </t>
  </si>
  <si>
    <t>Implementation of practices/processes for developing regular individual care plans</t>
  </si>
  <si>
    <t>care plan
goal
priority
priorities
outcome</t>
  </si>
  <si>
    <r>
      <t xml:space="preserve">Mandated (strict)
</t>
    </r>
    <r>
      <rPr>
        <b/>
        <sz val="10"/>
        <rFont val="Calibri"/>
        <family val="2"/>
        <scheme val="minor"/>
      </rPr>
      <t>Document</t>
    </r>
    <r>
      <rPr>
        <sz val="10"/>
        <rFont val="Calibri"/>
        <family val="2"/>
        <scheme val="minor"/>
      </rPr>
      <t xml:space="preserve">: Oncology Care Model Participation Agreement
5. Document a care plan that contains the 13 components in the Institute of Medicine Care Management Plan 
     The care plans must include the 13 elements identified in the Institute of Medicine Report, Delivering High-Quality Cancer Care: Charting a New Course for a System in Crisis.
The Practice must provide practice-level certification at intervals no more frequent than quarterly that it completes and documents a care plan for each Medicare beneficiary that meets the OCM Beneficiary Criteria in section IX.A. (p. C 2 of 4)
</t>
    </r>
  </si>
  <si>
    <t>Mandated (strict)
Document: Years 6-7 App B Revised Actuarial Methodology 10.12.18 final
Patient preferences documented in the medical record (p. 8)</t>
  </si>
  <si>
    <t>IA_CC_10</t>
  </si>
  <si>
    <t>In order to receive credit for this activity, a MIPS eligible clinician must document practices/processes for care transition with documentation of how a MIPS eligible clinician or group carried out an action plan for the patient with the patient’s preferences in mind (that is, a “patient-centered” plan) during the first 30 days following a discharge. Examples of these practices/processes for care transition include: staff involved in the care transition; phone calls conducted in support of transition; accompaniments of patients to appointments or other navigation actions; home visits; patient information access to their medical records; real time communication between PCP and consulting clinicians; PCP included on specialist follow-up or transition communications.</t>
  </si>
  <si>
    <t>Care transition documentation practice improvements</t>
  </si>
  <si>
    <t>transition
preference
patient-centered
discharge
navigation
coordination
home visit
medical record
communication
follow-up</t>
  </si>
  <si>
    <r>
      <t xml:space="preserve">Mandated (strict)
</t>
    </r>
    <r>
      <rPr>
        <b/>
        <sz val="10"/>
        <rFont val="Calibri"/>
        <family val="2"/>
        <scheme val="minor"/>
      </rPr>
      <t>Document</t>
    </r>
    <r>
      <rPr>
        <sz val="10"/>
        <rFont val="Calibri"/>
        <family val="2"/>
        <scheme val="minor"/>
      </rPr>
      <t>: Years 6-7 App B Revised Actuarial Methodology 10.12.18 final
Contact with beneficiaries within 48 hours upon admission to the hospital, and discharge from the hospital and/or ED;
Patient preferences documented in medical record (p.8)</t>
    </r>
  </si>
  <si>
    <t>Implied (lenient)
Measures:
1. Gains in Patient Activation (PAM) Scores at 12 Months</t>
  </si>
  <si>
    <t>IA_CC_11</t>
  </si>
  <si>
    <t xml:space="preserve">Establish standard operations to manage transitions of care that could include one or more of the following: 
Establish formalized lines of communication with local settings in which empaneled patients receive care to ensure documented flow of information and seamless transitions in care; and/or
Partner with community or hospital-based transitional care services.
</t>
  </si>
  <si>
    <t>Care transition standard operational improvements</t>
  </si>
  <si>
    <t>transition
communication
information
seamless</t>
  </si>
  <si>
    <r>
      <t xml:space="preserve">Mandated (strict)
</t>
    </r>
    <r>
      <rPr>
        <b/>
        <sz val="10"/>
        <rFont val="Calibri"/>
        <family val="2"/>
        <scheme val="minor"/>
      </rPr>
      <t>Document</t>
    </r>
    <r>
      <rPr>
        <sz val="10"/>
        <rFont val="Calibri"/>
        <family val="2"/>
        <scheme val="minor"/>
      </rPr>
      <t>: Oncology Care Model Participation Agreement p C 2 of 4
4. Provide core functions of patient navigation
     The Practice must provide functions of patient navigation to all Medicare beneficiaries that meet the OCM Beneficiary Criteria in section IX.A. A sample list of the core functions of patient navigation includes:
          e. Facilitating linkages to follow-up services (p. C 2 of 4)</t>
    </r>
  </si>
  <si>
    <t>IA_CC_12</t>
  </si>
  <si>
    <t xml:space="preserve">Establish effective care coordination and active referral management that could include one or more of the following:
Establish care coordination agreements with frequently used consultants that set expectations for documented flow of information and MIPS eligible clinician or MIPS eligible clinician group expectations between settings. Provide patients with information that sets their expectations consistently with the care coordination agreements;
Track patients referred to specialist through the entire process; and/or systematically integrate information from referrals into the plan of care.
</t>
  </si>
  <si>
    <t>Care coordination agreements that promote improvements in patient tracking across settings</t>
  </si>
  <si>
    <t>coordination
navigation
referral
track</t>
  </si>
  <si>
    <t>Mandated (strict)
Document: Oncology Care Model Participation Agreement
The Practice must provide functions of patient navigation to all Medicare beneficiaries that meet the OCM Beneficiary Criteria in section IX.A. A sample list of the core functions of patient navigation includes:
a. Coordinating appointments with providers to ensure timely delivery of diagnostic and treatment services;
b. Maintaining communication with patients, survivors, families, and the health care providers to monitor patient satisfaction with the Cancer care experience;
c. Ensuring that appropriate medical records are available at scheduled appointments;
d. Arranging language translation or interpretation services;
e. Facilitating linkages to follow-up services;
f. Providing access to clinical trials, and
g. Building partnerships with local agencies and groups (e.g., referrals to other services and/or Cancer survivor support groups). (p. C2)</t>
  </si>
  <si>
    <t>IA_CC_13</t>
  </si>
  <si>
    <t xml:space="preserve">Ensure that there is bilateral exchange of necessary patient information to guide patient care, such as Open Notes, that could include one or more of the following: 
• Participate in a Health Information Exchange if available; and/or
•  Use structured referral notes.
</t>
  </si>
  <si>
    <t>Practice improvements for bilateral exchange of patient information</t>
  </si>
  <si>
    <t>bilateral
exchange
Open Notes
referral</t>
  </si>
  <si>
    <t>IA_CC_14</t>
  </si>
  <si>
    <t>Practice Improvements that Engage Community Resources to Support Patient Health Goals</t>
  </si>
  <si>
    <t xml:space="preserve">pathway
resources
support
goals
referral
community
neighborhood
self management
wellness
exercise
legal
social needs
</t>
  </si>
  <si>
    <r>
      <t xml:space="preserve">Mandated (strict)
</t>
    </r>
    <r>
      <rPr>
        <b/>
        <sz val="10"/>
        <rFont val="Calibri"/>
        <family val="2"/>
        <scheme val="minor"/>
      </rPr>
      <t>Document</t>
    </r>
    <r>
      <rPr>
        <sz val="10"/>
        <rFont val="Calibri"/>
        <family val="2"/>
        <scheme val="minor"/>
      </rPr>
      <t xml:space="preserve">: Oncology Care Model Participation Agreement
</t>
    </r>
    <r>
      <rPr>
        <b/>
        <sz val="10"/>
        <rFont val="Calibri"/>
        <family val="2"/>
        <scheme val="minor"/>
      </rPr>
      <t>4. Provide core functions of patient navigation</t>
    </r>
    <r>
      <rPr>
        <sz val="10"/>
        <rFont val="Calibri"/>
        <family val="2"/>
        <scheme val="minor"/>
      </rPr>
      <t xml:space="preserve">
     The Practice must provide functions of patient navigation to all Medicare beneficiaries that meet the OCM Beneficiary Criteria in section IX.A. A sample list of the core functions of patient navigation includes:
          g. Building partnerships with local agencies and groups (e.g., referrals to other services and/or Cancer survivor support groups). (p. C 2 of 4)</t>
    </r>
  </si>
  <si>
    <t>IA_CC_15</t>
  </si>
  <si>
    <t xml:space="preserve">Participation in a Perioperative Surgical Home (PSH) that provides a patient centered, physician-led, interdisciplinary, and team-based system of coordinated patient care, which coordinates care from pre-procedure assessment through the acute care episode, recovery, and post-acute care. This activity allows for reporting of strategies and processes related to care coordination of patients receiving surgical or procedural care within a PSH. The clinician must perform one or more of the following care coordination activities:
• Coordinate with care managers/navigators in preoperative clinic to plan and implementation comprehensive post discharge plan of care;
• Deploy perioperative clinic and care processes to reduce post-operative visits to emergency rooms:
• Implement evidence-informed practices and standardize care across the entire spectrum of surgical patients; or
• Implement processes to ensure effective communications and education of patients' post-discharge instructions. </t>
  </si>
  <si>
    <t xml:space="preserve">PSH Care Coordination </t>
  </si>
  <si>
    <t>perioperative surgical home
coordinat
pre-procedure
recovery
acute care
post-acute
care manager
navigator
discharge
plan of care
perioperative
post-operative
surgical</t>
  </si>
  <si>
    <t>IA_CC_16</t>
  </si>
  <si>
    <t>The primary care and behavioral health practices use the same electronic health record system for shared patients or have an established bidirectional flow of primary care and behavioral health records</t>
  </si>
  <si>
    <t>Primary Care Physician and Behavioral Health Bilateral Electronic Exchange of Information for Shared Patients</t>
  </si>
  <si>
    <t>behavioral health
mental health
health record
medical record</t>
  </si>
  <si>
    <t>IA_CC_17</t>
  </si>
  <si>
    <t>Implement a Patient Navigator Program that offers evidence-based resources and tools to reduce avoidable hospital readmissions, utilizing a patient -centered and team-based approach, leveraging evidence-based best practices to improve care for patients by making hospitalizations less stressful, and the recovery period more supportive by implementing quality improvement strategies</t>
  </si>
  <si>
    <t>Patient Navigator Program</t>
  </si>
  <si>
    <t>navigator
coordinator
readmission
hospitalization
recovery</t>
  </si>
  <si>
    <r>
      <t xml:space="preserve">Mandated (strict)
</t>
    </r>
    <r>
      <rPr>
        <b/>
        <sz val="10"/>
        <rFont val="Calibri"/>
        <family val="2"/>
        <scheme val="minor"/>
      </rPr>
      <t>Document</t>
    </r>
    <r>
      <rPr>
        <sz val="10"/>
        <rFont val="Calibri"/>
        <family val="2"/>
        <scheme val="minor"/>
      </rPr>
      <t>: Oncology Care Model Participation Agreement
The Practice must provide functions of patient navigation to all Medicare beneficiaries that meet the OCM Beneficiary Criteria in section IX.A (p. C 2 of 4)</t>
    </r>
  </si>
  <si>
    <r>
      <t xml:space="preserve">Mandated (strict)
</t>
    </r>
    <r>
      <rPr>
        <b/>
        <sz val="10"/>
        <color theme="1"/>
        <rFont val="Calibri"/>
        <family val="2"/>
        <scheme val="minor"/>
      </rPr>
      <t>Document</t>
    </r>
    <r>
      <rPr>
        <sz val="10"/>
        <color theme="1"/>
        <rFont val="Calibri"/>
        <family val="2"/>
        <scheme val="minor"/>
      </rPr>
      <t>: Years 6-7 App B Revised Actuarial Methodology 10.12.18 final
Contact with beneficiaries within 48 hours upon admission to the hospital, and discharge from the hospital and/or ED (p.8)</t>
    </r>
  </si>
  <si>
    <t>IA_CC_18</t>
  </si>
  <si>
    <t>In order to receive credit for this activity, MIPS eligible clinicians must participate in a minimum of eight hours of training on relationship-centered care tenets such as making effective open-ended inquiries; eliciting patient
stories and perspectives; listening and responding with empathy; using the ART (ask, respond, tell) communication technique to engage patients, and developing a shared care plan.
The training may be conducted in formats such as, but not limited to: interactive simulations practicing the skills above, or didactic instructions on how to implement improvement action plans; monitor progress; and promote stability around improved clinician communication.</t>
  </si>
  <si>
    <t>Relationship-Centered Communication</t>
  </si>
  <si>
    <t>relationship
open-ended
perspective
stories
empathy
ART
ask, respond, tell
communication
care plan
training</t>
  </si>
  <si>
    <t>IA_BE_25</t>
  </si>
  <si>
    <t>Beneficiary Engagement</t>
  </si>
  <si>
    <r>
      <t>To receive credit for this improvement activity, MIPS eligible clinicians must attest that their practices provides counseling to patients and/or their caregivers about the costs of drugs and the patients' out-of-pocket costs for the drugs. If appropriate, the clinician must also explore with their patients the availability of alternative drugs and patient's eligibility for patient assistance programs that provide free medications to people who cannot afford to buy their medicine. One source of information for pricing of pharmaceuticals could be a real-time benefit tool (RTBT), which provides to the prescriber, real-time patients-specific formulary and benefit information for drugs, including cost-sharing for a beneficiary. (CMS finalized in the Modernizing Part Dan Medicare Advantage to Lower Drug Prices and reduce Out of Pocket Expenses final rule (84 FR 23832, 23883) that beginning January 1, 2021 Medicare Part D plans will be required to implement on or more RTBT(s).</t>
    </r>
    <r>
      <rPr>
        <vertAlign val="superscript"/>
        <sz val="10"/>
        <rFont val="Calibri"/>
        <family val="2"/>
      </rPr>
      <t>1</t>
    </r>
    <r>
      <rPr>
        <sz val="10"/>
        <rFont val="Calibri"/>
        <family val="2"/>
      </rPr>
      <t xml:space="preserve"> )</t>
    </r>
  </si>
  <si>
    <t>Drug Cost Transparency</t>
  </si>
  <si>
    <t>counseling
cost
drug
medication
out-of-pocket
alternative drug
alternative medication
afford
pharmac
real-time benefit tool
benefit</t>
  </si>
  <si>
    <t xml:space="preserve">Mandated (strict)
Document: Oncology Care Model Participation Agreement
5.Document a care plan that contains the 13 components in the Institute of Medicine Care Management Plan
The Practice shall document comprehensive Cancer care plans for all Medicare beneficiaries ... The care plans must include the 13 elements ... The Practice shall engage Medicare beneficiaries ... in the development of a care plan, including the decision of whether to initiate chemotherapy as a course of treatment. 
11. Estimated total and out-of-pocket costs of Cancer treatment
</t>
  </si>
  <si>
    <t>IA_BE_1</t>
  </si>
  <si>
    <t>In support of improving patient access, performing additional activities that enable capture of patient reported outcomes (e.g., home blood pressure, blood glucose logs, food diaries, at-risk health factors such as tobacco or alcohol use, etc.) or patient activation measures through use of certified EHR technology, containing this data in a separate queue for clinician recognition and review.</t>
  </si>
  <si>
    <t>Use of certified EHR to capture patient reported outcomes</t>
  </si>
  <si>
    <t>access
patient reported outcome
home blood pressure
blood glucose
diaries
logs
certified electronic health record tech
CEHRT</t>
  </si>
  <si>
    <r>
      <t xml:space="preserve">Mandated (strict)
</t>
    </r>
    <r>
      <rPr>
        <b/>
        <sz val="10"/>
        <rFont val="Calibri"/>
        <family val="2"/>
        <scheme val="minor"/>
      </rPr>
      <t>Document</t>
    </r>
    <r>
      <rPr>
        <sz val="10"/>
        <rFont val="Calibri"/>
        <family val="2"/>
        <scheme val="minor"/>
      </rPr>
      <t xml:space="preserve">: Oncology Care Model Participation Agreement
In order to be eligible for continued participation in OCM, the Practice must implement six Practice Redesign Activities.
     2. </t>
    </r>
    <r>
      <rPr>
        <u/>
        <sz val="10"/>
        <rFont val="Calibri"/>
        <family val="2"/>
        <scheme val="minor"/>
      </rPr>
      <t>Use Certified EHR Technology</t>
    </r>
    <r>
      <rPr>
        <sz val="10"/>
        <rFont val="Calibri"/>
        <family val="2"/>
        <scheme val="minor"/>
      </rPr>
      <t xml:space="preserve"> (p. C 1 of 4)</t>
    </r>
  </si>
  <si>
    <t>Mandated (strict)
Measures:
1. Gains in Patient Activation (PAM) Scores at 12 Months</t>
  </si>
  <si>
    <t>IA_BE_3</t>
  </si>
  <si>
    <t>Engagement with a Quality Innovation Network-Quality Improvement Organization, which may include participation in self-management training programs such as diabetes.</t>
  </si>
  <si>
    <t>Engagement with QIN-QIO to implement self-management training programs</t>
  </si>
  <si>
    <t>quality innovation network
quality improvement organization
self-management
diabetes</t>
  </si>
  <si>
    <t>IA_BE_4</t>
  </si>
  <si>
    <t>To receive credit for this activity, MIPS eligible clinicians must provide access to an enhanced patient/caregiver portal that allows users (patients or caregivers and their clinicians) to engage in bidirectional information exchange. The primary use of this portal should be clinical and not administrative. Examples of the use of such a portal include, but are not limited to: brief patient reevaluation by messaging; communication about test results and follow up; communication about medication adherence, side effects, and refills; blood pressure management for a patient with hypertension; blood sugar management for a patient with diabetes; or any relevant acute or chronic disease management.</t>
  </si>
  <si>
    <t>Engagement of patients through implementation of improvements in patient portal</t>
  </si>
  <si>
    <t>portal
caregiver
bidirectional
information exchange</t>
  </si>
  <si>
    <t>IA_BE_5</t>
  </si>
  <si>
    <t>Enhancements and ongoing regular updates and use of websites/tools that include consideration for compliance with section 508 of the Rehabilitation Act of 1973 or for improved design for patients with cognitive disabilities. Refer to the CMS website on Section 508 of the Rehabilitation Act https://www.cms.gov/Research-Statistics-Data-and-Systems/CMS-Information-Technology/Section508/index.html?redirect=/InfoTechGenInfo/07_Section508.asp that requires that institutions receiving federal funds solicit, procure, maintain and use all electronic and information technology (EIT) so that equal or alternate/comparable access is given to members of the public with and without disabilities.  For example, this includes designing a patient portal or website that is compliant with section 508 of the Rehabilitation Act of 1973.</t>
  </si>
  <si>
    <t>Enhancements/regular updates to practice websites/tools that also include considerations for patients with cognitive disabilities</t>
  </si>
  <si>
    <t>website
tool
section 508
cognitive disability
cognitive disabilities</t>
  </si>
  <si>
    <t>IA_BE_6</t>
  </si>
  <si>
    <t xml:space="preserve">Collection and follow-up on patient experience and satisfaction data on beneficiary engagement, including development of improvement plan. </t>
  </si>
  <si>
    <t>Collection and follow-up on patient experience and satisfaction data on beneficiary engagement</t>
  </si>
  <si>
    <t>Mandated (strict)
Model quality measures include:
CAHPS: Access to Specialists
CAHPS: Care Coordination
CAHPS: Courteous and Helpful Office Staff
CAHPS: Getting Timely Care, Appointments, and Information
CAHPS: Health Promotion and Education
CAHPS: Health Status/Functional Status
CAHPS: How Well Your Providers Communicate
CAHPS: Patients' Rating of Provider
CAHPS: Shared Decision Making
CAHPS: Stewardship of Patient Resources</t>
  </si>
  <si>
    <t>IA_BE_7</t>
  </si>
  <si>
    <t>Participation in a Qualified Clinical Data Registry (QCDR), that promotes patient engagement, including:
• Use of processes and tools that engage patients for adherence to treatment plans;
• Implementation of patient self-action plans;
• Implementation of shared clinical decision making capabilities; or
• Use of QCDR patient experience data to inform and advance improvements in beneficiary engagement.</t>
  </si>
  <si>
    <t xml:space="preserve">Participation in a QCDR, that promotes use of patient engagement tools. </t>
  </si>
  <si>
    <t>Registry
engagement
adherence
self-action plan
shared decision making
shared clinical decision making
patient experience</t>
  </si>
  <si>
    <t>IA_BE_8</t>
  </si>
  <si>
    <t xml:space="preserve">Participation in a QCDR, that promotes collaborative learning network opportunities that are interactive. </t>
  </si>
  <si>
    <t>Registry
collaborative
learning
interactive
education</t>
  </si>
  <si>
    <t>IA_BE_12</t>
  </si>
  <si>
    <t>Use evidence-based decision aids to support shared decision-making.</t>
  </si>
  <si>
    <t>shared decision-making
shared clinical decision-making</t>
  </si>
  <si>
    <t>IA_BE_14</t>
  </si>
  <si>
    <t xml:space="preserve">Engage patients and families to guide improvement in the system of care by leveraging digital tools for ongoing guidance and assessments outside the encounter, including the collection and use of patient data for return-to-work and patient quality of life improvement. Platforms and devices that collect patient-generated health data (PGHD) must do so with an active feedback loop, either providing PGHD in real or near-real time to the care team, or generating clinically endorsed real or near-real time automated feedback to the patient, including patient reported outcomes (PROs). Examples include patient engagement and outcomes tracking platforms, cellular or web-enabled bidirectional systems, and other devices that transmit clinically valid objective and subjective data back to care teams.
Because many consumer-grade devices capture PGHD (for example, wellness devices), platforms or devices eligible for this improvement activity must be, at a minimum, endorsed and offered clinically by care teams to patients to automatically send ongoing guidance (one way). Platforms and devices that additionally collect PGHD must do so with an active feedback loop, either providing PGHD in real or near-real time to the care team, or generating clinically endorsed real or near-real time automated feedback to the patient (e.g. automated patient-facing instructions based on glucometer readings). Therefore, unlike passive platforms or devices that may collect but do not transmit PGHD in real or near-real time to clinical care teams, active devices and platforms can inform the patient or the clinical care team in a timely manner of important parameters regarding a patient's status, adherence, comprehension, and indicators of clinical concern. </t>
  </si>
  <si>
    <t>Engage patients and families to guide improvement in the system of care.</t>
  </si>
  <si>
    <t>engage
family
families
return-to-work
quality of life</t>
  </si>
  <si>
    <t>IA_BE_15</t>
  </si>
  <si>
    <t>Engage patients, family, and caregivers in developing a plan of care and prioritizing their goals for action, documented in the electronic health record (EHR) technology.</t>
  </si>
  <si>
    <t xml:space="preserve">Engagement of patients, family and caregivers in developing a plan of care </t>
  </si>
  <si>
    <t xml:space="preserve">family
families
caregiver
plan of care
goals
</t>
  </si>
  <si>
    <r>
      <t xml:space="preserve">Mandated (strict)
</t>
    </r>
    <r>
      <rPr>
        <b/>
        <sz val="10"/>
        <rFont val="Calibri"/>
        <family val="2"/>
      </rPr>
      <t>Document</t>
    </r>
    <r>
      <rPr>
        <sz val="10"/>
        <rFont val="Calibri"/>
        <family val="2"/>
      </rPr>
      <t>: Oncology Care Model Participation Agreement
The OCM Participant shall document comprehensive Cancer care plans for all OCM Beneficiaries.  Treatment goals are a requirement for the care plans. (Appendix C)</t>
    </r>
  </si>
  <si>
    <t>IA_BE_16</t>
  </si>
  <si>
    <t>Incorporate evidence-based techniques to promote self-management into usual care, using techniques such as goal setting with structured follow-up, Teach Back, action planning or motivational interviewing.</t>
  </si>
  <si>
    <t>Evidenced-based techniques to promote self-management into usual care</t>
  </si>
  <si>
    <t xml:space="preserve">evidence-based
self-management
goal setting
Teach Back
action plan
motivational interviewing
</t>
  </si>
  <si>
    <t>IA_BE_19</t>
  </si>
  <si>
    <t>Use group visits for common chronic conditions (e.g., diabetes).</t>
  </si>
  <si>
    <t>group visit
chronic
diabetes</t>
  </si>
  <si>
    <t>IA_BE_22</t>
  </si>
  <si>
    <t xml:space="preserve">Implementation of workflow changes that engage patients prior to the visit, such as a pre-visit development of a shared visit agenda with the patient, or targeted pre-visit laboratory testing that will be resulted and available to the MIPS eligible clinician to review and discuss during the patient's appointment. </t>
  </si>
  <si>
    <t>Improved Practices that Engage Patients Pre-Visit</t>
  </si>
  <si>
    <t>engage
prior
pre-visit
shared visit
agenda
laboratory test</t>
  </si>
  <si>
    <t>IA_BE_23</t>
  </si>
  <si>
    <t>Provide coaching between visits with follow-up on care plan and goals.</t>
  </si>
  <si>
    <t>Integration of patient coaching practices between visits</t>
  </si>
  <si>
    <t>coaching
between visit
follow-up
care plan
goals</t>
  </si>
  <si>
    <t>IA_BE_24</t>
  </si>
  <si>
    <t>In order to receive credit for this activity, MIPS eligible clinicians must attest about costs of care and an exploration of different payment options. The MIPS eligible clinician may accomplish this by working with other members of their practice (for example, financial counselor or patient navigator) as part of a team based care approach in which members of the patient care team collaborate to support patient-centered goals. For example, a financial counselor could provide patients with resources with further information or support options, or facilitate a conversation with a patient or caregiver that could address concerns. This activity may occur during diagnosis stage, before treatment, during treatment, and/or during survivorship planning, as appropriate.</t>
  </si>
  <si>
    <t>Financial Navigation Program</t>
  </si>
  <si>
    <t>cost
payment
financial
counselor
navigator
team-based
team based
patient-centered</t>
  </si>
  <si>
    <t>IA_PSPA_1</t>
  </si>
  <si>
    <t>Patient Safety &amp; Practice Assessment</t>
  </si>
  <si>
    <t>Participation in an AHRQ-listed patient safety organization.</t>
  </si>
  <si>
    <t xml:space="preserve">Participation in an AHRQ-listed patient safety organization. </t>
  </si>
  <si>
    <t>IA_PSPA_2</t>
  </si>
  <si>
    <t xml:space="preserve">In order to receive credit for this activity, a MIPS eligible clinician must participate in Maintenance of Certification (MOC) Part IV.  MOC Part IV requires clinicians to perform monthly activities across practice to regularly assess performance by reviewing outcomes addressing identified areas for improvement and evaluating the results.
Some examples of activities that can be completed to receive MOC Part IV credit are: the American Board of Internal Medicine (ABIM) Approved Quality Improvement (AQI) Program,  National Cardiovascular Data Registry (NCDR) Clinical Quality Coach,  Quality Practice Initiative Certification Program, American Board of Medical Specialties Practice Performance Improvement Module  or American Society of Anesthesiologists (ASA) Simulation Education Network, for improving professional practice including participation in a local, regional or national outcomes registry or quality assessment program; specialty-specific activities including Safety Certification in Outpatient Practice Excellence (SCOPE); American Psychiatric Association (APA) Performance in Practice modules. </t>
  </si>
  <si>
    <t>Participation in MOC Part IV</t>
  </si>
  <si>
    <t>Maintenance of Certification
MOC Part IV
American Board of Internal Medicine
Approved Quality Improvement (AQI) Program
National Cardiovascular Data Registry
Clinical Quality Coach
Quality Practice Initiative Certification
Performance Improvement Module
Simulation Education Network
registry
quality assessment program</t>
  </si>
  <si>
    <t>IA_PSPA_3</t>
  </si>
  <si>
    <t xml:space="preserve">For MIPS eligible clinicians not participating in Maintenance of Certification (MOC) Part IV, new engagement for MOC Part IV, such as the Institute for Healthcare Improvement (IHI) Training/Forum Event; National Academy of Medicine, Agency for Healthcare Research and Quality (AHRQ) Team STEPPS®, or the American Board of Family Medicine (ABFM) Performance in Practice Modules. </t>
  </si>
  <si>
    <t>Participate in IHI Training/Forum Event; National Academy of Medicine, AHRQ Team STEPPS® or Other Similar Activity</t>
  </si>
  <si>
    <t>Institute for Healthcare Improvement 
National Academy of Medicine
Agency for Healthcare Research and Quality (AHRQ) 
Team STEPPS®
American Board of Family Medicine 
Performance in Practice Modules</t>
  </si>
  <si>
    <t>IA_PSPA_4</t>
  </si>
  <si>
    <t xml:space="preserve">Administration of the AHRQ Survey of Patient Safety Culture and submission
of data to the comparative database (refer to AHRQ Survey of Patient Safety Culture website http://www.alrrq.gov/professionals/quality-patient safety
/patientsafetyculture/index.html).
Note: This activity may be selected once every 4 years, to avoid duplicative information given that some of the modules may change on a year by year basis but over 4 years there would be a reasonable expectation for the set of modules to have undergone substantive change, for the improvement activities performance category score. </t>
  </si>
  <si>
    <t>Administration of the AHRQ Survey of Patient Safety Culture</t>
  </si>
  <si>
    <t>Survey of Patient Safety Culture
AHRQ</t>
  </si>
  <si>
    <t>IA_PSPA_6</t>
  </si>
  <si>
    <t xml:space="preserve">Clinicians would attest to reviewing the patients' history of controlled substance prescription using state prescription drug monitoring program (PDMP) data prior to the issuance of a Controlled Substance Schedule II (CSII) opioid prescription lasting longer than 3 days. For the transition year, clinicians would attest to 60 percent review of applicable patient's history. For the Quality Payment Program Year 2 and future years, clinicians would attest to 75 percent review of applicable patient's history performance. </t>
  </si>
  <si>
    <t>Consultation of the Prescription Drug Monitoring Program</t>
  </si>
  <si>
    <t>controlled substance
prescription drug monitoring program</t>
  </si>
  <si>
    <t>IA_PSPA_7</t>
  </si>
  <si>
    <r>
      <t>Participation in a Qualified Clinical Data Registry (QCDR) and use of QCDR data for ongoing practice assessment and improvements in patient safety, including:
• Performance of activities that promote use of standard practices, tools and processes for quality improvement (for example, documented preventative screening and vaccinations that can be shared across MIPS eligible clinician or groups);
• Use of standard questionnaires for assessing improvements in health disparities related to functional health status (for example, use of Seattle Angina Questionnaire</t>
    </r>
    <r>
      <rPr>
        <vertAlign val="superscript"/>
        <sz val="10"/>
        <rFont val="Calibri"/>
        <family val="2"/>
      </rPr>
      <t>5</t>
    </r>
    <r>
      <rPr>
        <sz val="10"/>
        <rFont val="Calibri"/>
        <family val="2"/>
      </rPr>
      <t>, MD Anderson Symptom Inventory</t>
    </r>
    <r>
      <rPr>
        <vertAlign val="superscript"/>
        <sz val="10"/>
        <rFont val="Calibri"/>
        <family val="2"/>
      </rPr>
      <t>6</t>
    </r>
    <r>
      <rPr>
        <sz val="10"/>
        <rFont val="Calibri"/>
        <family val="2"/>
      </rPr>
      <t>, and/or SF-12/VR-12 functional health status assessment</t>
    </r>
    <r>
      <rPr>
        <vertAlign val="superscript"/>
        <sz val="10"/>
        <rFont val="Calibri"/>
        <family val="2"/>
      </rPr>
      <t>7</t>
    </r>
    <r>
      <rPr>
        <sz val="10"/>
        <rFont val="Calibri"/>
        <family val="2"/>
      </rPr>
      <t>;
• Use of standardized processes for screening for social determinants of health such as food security, employment, and housing;
• Use of supporting QCDR modules that can be incorporated into the certified EHR technology; or
• Use of QCDR data for quality improvement such as comparative analysis across specific patient populations for adverse outcomes after an outpatient surgical procedure and corrective steps to address adverse outcomes.</t>
    </r>
  </si>
  <si>
    <t>Use of QCDR data for ongoing practice assessment and improvements</t>
  </si>
  <si>
    <t xml:space="preserve">Qualified Clinical Data Registry
preventative screening
vaccination
health disparities
social determinants of health
</t>
  </si>
  <si>
    <t>IA_PSPA_8</t>
  </si>
  <si>
    <t>In order to receive credit for this activity, a MIPS eligible clinician must use tools that assist specialty practices in tracking specific measures that are meaningful to their practice. Some examples of tools that could satisfy this activity are: a surgical risk calculator; evidence based protocols, such as Enhanced Recovery After Surgery (ERAS) protocols; the Centers for Disease Control (CDC) Guide for Infection Prevention for Outpatient Settings predictive algorithms; and the opiate risk tool (ORT) or similar tool.</t>
  </si>
  <si>
    <t>Use of Patient Safety Tools</t>
  </si>
  <si>
    <t>patient safety
tool
surgical risk calculator
evidence based protocol
opiate risk tool</t>
  </si>
  <si>
    <t>IA_PSPA_9</t>
  </si>
  <si>
    <t>Completion of the American Medical Association’s STEPS Forward program.</t>
  </si>
  <si>
    <t>Completion of the AMA STEPS Forward program</t>
  </si>
  <si>
    <t>STEPS Forward</t>
  </si>
  <si>
    <t>IA_PSPA_10</t>
  </si>
  <si>
    <t>Completion of training and obtaining an approved waiver for provision of medication -assisted treatment of opioid use disorders using buprenorphine.</t>
  </si>
  <si>
    <t>Completion of training and receipt of approved waiver for provision opioid medication-assisted treatments</t>
  </si>
  <si>
    <t>medication-assisted treatment
buprenorphine</t>
  </si>
  <si>
    <t>IA_PSPA_12</t>
  </si>
  <si>
    <t>Participation in designated private payer clinical practice improvement activities.</t>
  </si>
  <si>
    <t>Participation in private payer CPIA</t>
  </si>
  <si>
    <t>CPIA
private payer
clinical practice improvement activit</t>
  </si>
  <si>
    <t>Mandated (strict)
VT ACO is a multi-payer initiative</t>
  </si>
  <si>
    <t>IA_PSPA_13</t>
  </si>
  <si>
    <t>Participation in Joint Commission Ongoing Professional Practice Evaluation initiative</t>
  </si>
  <si>
    <t>Participation in Joint Commission Evaluation Initiative</t>
  </si>
  <si>
    <t>Joint Commission
Professional Practice Evaluation
Evaluation Initiative</t>
  </si>
  <si>
    <t>IA_PSPA_15</t>
  </si>
  <si>
    <t>Leadership of an Antimicrobial Stewardship Program (ASP) that includes implementation of an ASP that measures the appropriate use of antibiotics for several different conditions (such as but not limited to upper respiratory infection treatment in children, diagnosis of pharyngitis, bronchitis treatment in adults) according to clinical guidelines for diagnostics and therapeutics. Specific activities may include:
• Develop facility-specific antibiogram and prepare report of findings with specific action plan that aligns with overall facility or practice strategic plan.
• Lead the development, implementation, and monitoring of patient care and patient safety protocols for the delivery of ASP including protocols pertaining to the most appropriate setting for such services (i.e., outpatient or inpatient).
• Assist in improving ASP service line efficiency and effectiveness by evaluating and recommending improvements in the management structure and workflow of ASP processes.
• Manage compliance of the ASP policies and assist with implementation of corrective actions in accordance with facility or clinic compliance policies and hospital medical staff by-laws.
• Lead the education and training of professional support staff for the purpose of maintaining an efficient and effective ASP.
• Coordinate communications between ASP management and facility or practice personnel regarding activities, services, and operational/clinical protocols to achieve overall compliance and understanding of the ASP.
• Assist, at the request of the facility or practice in preparing for and responding to third-party requests, including but not limited to payer audits, governmental inquiries, and professional inquiries that pertain to the ASP service line. 
Implementing and tracking an evidence-based policy or practice aimed at improving antibiotic prescribing practices for high-priority conditions.
• Developing and implementing evidence-based protocols and decision support for diagnosis and treatment of common infections.
• Implementing evidence-based protocols that align with recommendations in the Centers for Disease Control and Prevention’s Core Elements of Outpatient Antibiotic Stewardship guidance.</t>
  </si>
  <si>
    <t>Implementation of antibiotic stewardship program</t>
  </si>
  <si>
    <t xml:space="preserve">Antimicrobial Stewardship Program
Antimicrobial
antibiotics
upper respiratory infection
pharyngitis
bronchitis
</t>
  </si>
  <si>
    <t>IA_PSPA_16</t>
  </si>
  <si>
    <t>Use decision support and  standardized treatment protocols to manage workflow in the team to meet patient needs.</t>
  </si>
  <si>
    <t>Use of decision support and standardized treatment protocols</t>
  </si>
  <si>
    <t>decision support
CEHRT</t>
  </si>
  <si>
    <t>IA_PSPA_17</t>
  </si>
  <si>
    <t>In order to receive credit for this activity, a MIPS eligible clinician must conduct or build the capacity to conduct analytic activities to manage total cost of care for the practice population. Examples of these activities could include:
● Train appropriate staff on interpretation of cost and utilization information;
● Use available data regularly to analyze opportunities to reduce cost through improved care. An example of a platform with the necessary analytic capability to do this is the American Society for Gastrointestinal (GI) Endoscopy’s GI Operations Benchmarking Platform.</t>
  </si>
  <si>
    <t>Implementation of analytic capabilities to manage total cost of care for practice population</t>
  </si>
  <si>
    <t>cost of care
cost
utilization</t>
  </si>
  <si>
    <t>IA_PSPA_18</t>
  </si>
  <si>
    <t xml:space="preserve">Measure and improve quality at the practice and panel level, such as the American Board of Orthopaedic Surgery (ABOS) Physician Scorecards, that could include one or more of the following:
• Regularly review measures of quality, utilization, patient satisfaction and other measures that may be useful at the practice level and at the level of the care team or MIPS eligible clinician or group (panel); and/or
• Use relevant data sources to create benchmarks and goals for performance at the practice level and panel level. 
</t>
  </si>
  <si>
    <t>Measurement and Improvement at the Practice and Panel Level</t>
  </si>
  <si>
    <t>panel
practice level
physician scorecard
patient satisfaction
quality measure
utilization
benchmarks</t>
  </si>
  <si>
    <t>Mandated (strict)
CAHPS measures as well as  other preventative and utilization measures.</t>
  </si>
  <si>
    <t>IA_PSPA_19</t>
  </si>
  <si>
    <r>
      <t xml:space="preserve">Adopt a formal model for quality improvement and create a culture in which all staff actively participates in improvement activities that could include one or more of the following, such as:
• Participation in multisource feedback; </t>
    </r>
    <r>
      <rPr>
        <vertAlign val="superscript"/>
        <sz val="10"/>
        <rFont val="Calibri"/>
        <family val="2"/>
        <scheme val="minor"/>
      </rPr>
      <t>2</t>
    </r>
    <r>
      <rPr>
        <sz val="10"/>
        <rFont val="Calibri"/>
        <family val="2"/>
        <scheme val="minor"/>
      </rPr>
      <t xml:space="preserve">
• Train all staff in quality improvement methods;
• Integrate practice change/quality improvement into staff duties;
• Engage all staff in identifying and testing practices changes;
• Designate regular team meetings to review data and plan improvement cycles;
• Promote transparency and accelerate improvement by sharing practice level and panel level quality of care, patient experience and utilization data with staff;
• Promote transparency and engage patients and families by sharing practice level quality of care, patient experience and utilization data with patients and families,
including activities in which clinicians act upon patient experience data;
• Participation in Bridges to Excellence;</t>
    </r>
    <r>
      <rPr>
        <vertAlign val="superscript"/>
        <sz val="10"/>
        <rFont val="Calibri"/>
        <family val="2"/>
        <scheme val="minor"/>
      </rPr>
      <t>3</t>
    </r>
    <r>
      <rPr>
        <sz val="10"/>
        <rFont val="Calibri"/>
        <family val="2"/>
        <scheme val="minor"/>
      </rPr>
      <t xml:space="preserve">
• Participation in American Board of Medical Specialties (ABMS) Multi-Specialty Portfolio Program.</t>
    </r>
    <r>
      <rPr>
        <vertAlign val="superscript"/>
        <sz val="10"/>
        <rFont val="Calibri"/>
        <family val="2"/>
        <scheme val="minor"/>
      </rPr>
      <t>4</t>
    </r>
  </si>
  <si>
    <t>Implementation of formal quality improvement methods, practice changes or other practice improvement processes</t>
  </si>
  <si>
    <t xml:space="preserve">formal model
quality improvement
multisource feedback
team meetings
</t>
  </si>
  <si>
    <t>IA_PSPA_20</t>
  </si>
  <si>
    <t xml:space="preserve">Ensure full engagement of clinical and administrative leadership in practice improvement that could include one or more of the following:   
Make responsibility for guidance of practice change a component of clinical and administrative leadership roles; 
Allocate time for clinical and administrative leadership for practice improvement efforts, including participation in regular team meetings; and/or
Incorporate population health, quality and patient experience metrics in regular reviews of practice performance.
</t>
  </si>
  <si>
    <t>Leadership engagement in regular guidance and demonstrated commitment for implementing practice improvement changes</t>
  </si>
  <si>
    <t>team meetings
practice improvement
leadership
engagement
patient experience</t>
  </si>
  <si>
    <t>IA_PSPA_21</t>
  </si>
  <si>
    <t>Implementation of fall screening and assessment programs to identify patients at risk for falls and address modifiable risk factors (e.g., Clinical decision support/prompts in the electronic health record that help manage the use of medications, such as benzodiazepines, that increase fall risk).</t>
  </si>
  <si>
    <t>Implementation of fall screening and assessment programs</t>
  </si>
  <si>
    <t xml:space="preserve">fall
</t>
  </si>
  <si>
    <t>IA_PSPA_22</t>
  </si>
  <si>
    <r>
      <t xml:space="preserve">Completion of all the modules of the Centers for Disease Control and Prevention (CDC) course "Applying CDC's Guideline for Prescribing Opioids" that reviews the 2016 "Guideline for Prescribing Opioids for Chronic Pain."
</t>
    </r>
    <r>
      <rPr>
        <u/>
        <sz val="10"/>
        <rFont val="Calibri"/>
        <family val="2"/>
        <scheme val="minor"/>
      </rPr>
      <t>Note</t>
    </r>
    <r>
      <rPr>
        <sz val="10"/>
        <rFont val="Calibri"/>
        <family val="2"/>
        <scheme val="minor"/>
      </rPr>
      <t>: This activity may be selected once every 4 years, to avoid duplicative information given that some of the modules may change on a year by year basis but over 4 years there would be a reasonable expectation for the set of modules to have undergone substantive change, for the improvement activities performance category score.</t>
    </r>
  </si>
  <si>
    <t xml:space="preserve">CDC Training on CDC's Guideline for Prescribing Opioids for Chronic Pain </t>
  </si>
  <si>
    <t>opioids</t>
  </si>
  <si>
    <t>IA_PSPA_23</t>
  </si>
  <si>
    <r>
      <t xml:space="preserve">Completion of all modules of the Centers for Disease Control and Prevention antibiotic stewardship course.
</t>
    </r>
    <r>
      <rPr>
        <u/>
        <sz val="10"/>
        <rFont val="Calibri"/>
        <family val="2"/>
        <scheme val="minor"/>
      </rPr>
      <t>Note:</t>
    </r>
    <r>
      <rPr>
        <sz val="10"/>
        <rFont val="Calibri"/>
        <family val="2"/>
        <scheme val="minor"/>
      </rPr>
      <t xml:space="preserve"> This activity may be selected once every 4 years, to avoid duplicative information given that some of the modules may change on a year by year basis but over 4 years there would be a reasonable expectation for the set of modules to have undergone substantive change, for the improvement activities performance category score.</t>
    </r>
  </si>
  <si>
    <t xml:space="preserve">Completion of CDC Training on Antibiotic Stewardship </t>
  </si>
  <si>
    <t>antibiotic</t>
  </si>
  <si>
    <t>IA_PSPA_25</t>
  </si>
  <si>
    <t xml:space="preserve">Implementation of a cost display for laboratory and radiographic orders, such as costs that can be obtained through the Medicare clinical laboratory fee schedule. </t>
  </si>
  <si>
    <t xml:space="preserve">Cost Display for Laboratory and Radiographic Orders </t>
  </si>
  <si>
    <t>cost
laboratory
radiographic
radiology</t>
  </si>
  <si>
    <t>IA_PSPA_26</t>
  </si>
  <si>
    <t xml:space="preserve">A MIPS eligible clinician providing unscheduled care (such as an emergency room, urgent care, or other unplanned encounter) attests that, for greater than 7 5 percent of case visits that result from a clinically significant adverse drug event, the MIPS eligible clinician provides information, including through the use of health IT to the patient's primary care clinician regarding both the unscheduled visit and the nature of the adverse drug event within 48 hours. A clinically significant adverse event is defined as a medication-related harm or injury such as side-effects, supratherapeutic effects, allergic reactions, laboratory abnormalities, or medication errors requiring urgent/emergent evaluation, treatment, or hospitalization. </t>
  </si>
  <si>
    <t xml:space="preserve">Communication of Unscheduled Visit for Adverse Drug Event and Nature of Event </t>
  </si>
  <si>
    <t>adverse drug
drug event
adverse event
medication error</t>
  </si>
  <si>
    <t>IA_PSPA_27</t>
  </si>
  <si>
    <t xml:space="preserve">For an anticoagulated patient undergoing a planned invasive procedure for which interruption in anticoagulation is anticipated, including patients taking vitamin K antagonists (warfarin), target specific oral anticoagulants (such as apixaban, dabigatran, and rivaroxaban), and heparins/low molecular weight heparins, documentation, including through the use of electronic tools, that the plan for anticoagulation management in the periprocedural period was discussed with the patient and with the clinician responsible for managing the patient's anticoagulation. Elements of the plan should include the following:  discontinuation, resumption, and, if applicable, bridging, laboratory monitoring, and management of concomitant antithrombotic medications (such as antiplatclcts and nonsteroidal anti-inflammatory drugs (NSAIDs)). An invasive or surgical procedure is defined as a procedure in which skin or mucous membranes and connective tissue are incised, or an instrument is introduced through a natural body orifice. </t>
  </si>
  <si>
    <t xml:space="preserve">Invasive Procedure or Surgery Anticoagulation Medication Management </t>
  </si>
  <si>
    <t>anticoagulation
warfarin
heparin</t>
  </si>
  <si>
    <t>IA_PSPA_28</t>
  </si>
  <si>
    <t>Completion of an accredited performance improvement continuing medical education (CME) program that addresses performance or quality improvement according to the following criteria:
• The activity must address a quality or safety gap that is supported by a needs assessment or problem analysis, or must support the completion of such a needs assessment as part of the activity;
• The activity must have specific, measurable aim(s) for improvement;
• The activity must include interventions intended to result in improvement;
• The activity must include data collection and analysis of performance data to assess the impact of the interventions; and
• The accredited program must define meaningful clinician participation in their activity, describe the mechanism for identifying clinicians who meet the requirements, and provide participant completion information.
An example of an activity that could satisfy this improvement activity is completion of an accredited continuing medical education program related to opioid analgesic risk and evaluation strategy (REMS) to address pain control (that is, acute and chronic pain).</t>
  </si>
  <si>
    <t xml:space="preserve">Completion of an Accredited Safety or Quality Improvement Program </t>
  </si>
  <si>
    <t>performance improvement
continuing medical education</t>
  </si>
  <si>
    <t>IA_PSPA_29</t>
  </si>
  <si>
    <t>Clinicians attest that they are consulting specified applicable AUC through a qualified clinical decision support mechanism for all applicable imaging services furnished in an applicable setting, paid for under an applicable payment s ystem, and ordered on or after January 1, 2018. This activity is for clinicians that are early adopters of the Medicare AUC program (2018 performance year) and for clinicians that begin the Medicare AUC program in future years as specified in our regulation at §414.94. The AUC program is required under section 218 of the Protecting Access to Medicare Act of 2014. Qualified mechanisms will be able to provide a report to the ordering clinician that can be used to assess patterns of image-ordering and improve upon those patterns to ensure that patients are receiving the most appropriate imaging for their individual condition.</t>
  </si>
  <si>
    <t>Consulting AUC Using Clinical Decision Support when Ordering Advanced Diagnostic Imaging</t>
  </si>
  <si>
    <t>AUC
imaging
clinical decision support</t>
  </si>
  <si>
    <t>IA_PSPA_30</t>
  </si>
  <si>
    <t xml:space="preserve">Participation in the PCI Bleeding Campaign which is a national quality improvement program that provides infrastructure for a learning network and offers evidence-based resources and tools to reduce avoidable bleeding associated with patients who receive a percutaneous coronary intervention (PCI).
The program uses a patient-centered and team-based approach, leveraging evidence-based best practices to improve care for PCI patients by implementing quality improvement strategies:
• Radial-artery access,
• Bivalimdin, and
• Use of vascular closure devices. </t>
  </si>
  <si>
    <t xml:space="preserve">PCI Bleeding Campaign </t>
  </si>
  <si>
    <t>PCI Bleeding Campaign
hemorrhage
bleeding</t>
  </si>
  <si>
    <t>IA_PSPA_31</t>
  </si>
  <si>
    <t>In order to receive credit for this activity, MIPS eligible clinicians must provide both written and verbal education regarding the risks of concurrent opioid and benzodiazepine use for patients who are prescribed both benzodiazepines and opioids. Education must be completed for at least 75 percent of qualifying patients and occur: (1) at the time of initial co-prescribing and again following greater than 6 months of co-prescribing of benzodiazepines and opioids, or (2) at least once per MIPS performance period for patients taking concurrent opioid and benzodiazepine therapy.</t>
  </si>
  <si>
    <t>Patient Medication Risk Education</t>
  </si>
  <si>
    <t>benzodiazepine
opioid</t>
  </si>
  <si>
    <r>
      <t xml:space="preserve">Mandated (strict)
</t>
    </r>
    <r>
      <rPr>
        <b/>
        <sz val="10"/>
        <rFont val="Calibri"/>
        <family val="2"/>
      </rPr>
      <t>Document</t>
    </r>
    <r>
      <rPr>
        <sz val="10"/>
        <rFont val="Calibri"/>
        <family val="2"/>
      </rPr>
      <t>: Oncology Care Model Participation Agreement
5.</t>
    </r>
    <r>
      <rPr>
        <b/>
        <sz val="10"/>
        <rFont val="Calibri"/>
        <family val="2"/>
      </rPr>
      <t xml:space="preserve"> </t>
    </r>
    <r>
      <rPr>
        <u/>
        <sz val="10"/>
        <rFont val="Calibri"/>
        <family val="2"/>
      </rPr>
      <t>Document a care plan that contains the 13 components in the Institute of Medicine Care Management Plan</t>
    </r>
    <r>
      <rPr>
        <sz val="10"/>
        <rFont val="Calibri"/>
        <family val="2"/>
      </rPr>
      <t xml:space="preserve">
     The Practice shall document comprehensive Cancer care plans for all Medicare beneficiaries that meet the OCM Beneficiary Criteria in section IX.A. The care plans must include the 13 elements identified in the Institute of Medicine Report, Delivering High-Quality Cancer Care: Charting a New Course for a System in Crisis.
7. Treatment benefit and harms, including common and rare toxicities and how to manage these toxicities, as well as short-term and late effects of treatment (Appendix C)
</t>
    </r>
  </si>
  <si>
    <t>IA_PSPA_32</t>
  </si>
  <si>
    <t>In order to receive credit for this activity, MIPS eligible clinicians must utilize the Centers for Disease Control (CDC) Guideline for Prescribing Opioids for Chronic Pain via clinical decision support (CDS). For CDS to be most
effective, it needs to be built directly into the clinician workflow and support decision making on a specific patient at the point of care. Specific examples of how the guideline could be incorporated into a CDS workflow include, but are not limited to: electronic health record (EHR)-based prescribing prompts, order sets that require review of guidelines before prescriptions can be entered, and prompts requiring review of guidelines before a subsequent action can be taken in the record.</t>
  </si>
  <si>
    <t>Use of CDC Guideline for Clinical Decision Support to Prescribe Opioids for
Chronic Pain via Clinical Decision Support</t>
  </si>
  <si>
    <t>opioids
chronic pain
CDC Guideline
clinical decision support</t>
  </si>
  <si>
    <t>NEW</t>
  </si>
  <si>
    <t>IA_PSPA_33</t>
  </si>
  <si>
    <t>Apply the Centers for Disease Control and Prevention’s (CDC) Training for Healthcare Providers on Lyme Disease using clinical decision support (CDS). CDS for Lyme disease should be built directly into the clinician workflow and support decision making for a specific patient at the point of care. Specific examples of how the guideline could be incorporated into a CDS workflow include but are not limited to: electronic health record (EHR) based prescribing prompts, order sets that require review of guidelines before prescriptions can be entered, and prompts requiring review of guidelines before a subsequent action can be taken in the record.</t>
  </si>
  <si>
    <t>Application of CDC’s Training for Healthcare Providers on Lyme Disease</t>
  </si>
  <si>
    <t>IA_AHE_1</t>
  </si>
  <si>
    <t>Achieving Health Equity</t>
  </si>
  <si>
    <t>Engagement of New Medicaid Patients and Follow-up</t>
  </si>
  <si>
    <t>Medicaid</t>
  </si>
  <si>
    <t>IA_AHE_3</t>
  </si>
  <si>
    <t>Demonstrate performance of activities for employing patient-reported outcome (PRO) tools and corresponding collection of PRO data such as the use of PQH-2 or PHQ-9, PRO MIS instruments, patient reported Wound Quality of Life (QoL), patient reported Wound Outcome, and patient reported Nutritional Screening.</t>
  </si>
  <si>
    <t>Promote Use of Patient-Reported Outcome Tools</t>
  </si>
  <si>
    <t xml:space="preserve">patient-reported outcome
patient reported
PRO
PHQ-2
PHQ-9
</t>
  </si>
  <si>
    <t>IA_AHE_5</t>
  </si>
  <si>
    <t xml:space="preserve">MIPS Eligible Clinician Leadership in Clinical Trials or CBPR </t>
  </si>
  <si>
    <t xml:space="preserve">clinical trial
community-based participatory research
</t>
  </si>
  <si>
    <r>
      <t>Mandated (strict)</t>
    </r>
    <r>
      <rPr>
        <b/>
        <sz val="10"/>
        <rFont val="Calibri"/>
        <family val="2"/>
        <scheme val="minor"/>
      </rPr>
      <t xml:space="preserve">
Document</t>
    </r>
    <r>
      <rPr>
        <sz val="10"/>
        <rFont val="Calibri"/>
        <family val="2"/>
        <scheme val="minor"/>
      </rPr>
      <t xml:space="preserve">: Oncology Care Model Participation Agreement
4. </t>
    </r>
    <r>
      <rPr>
        <u/>
        <sz val="10"/>
        <rFont val="Calibri"/>
        <family val="2"/>
        <scheme val="minor"/>
      </rPr>
      <t>Provide core functions of patient navigation</t>
    </r>
    <r>
      <rPr>
        <sz val="10"/>
        <rFont val="Calibri"/>
        <family val="2"/>
        <scheme val="minor"/>
      </rPr>
      <t xml:space="preserve">
     The Practice must provide functions of patient navigation to all Medicare beneficiaries that meet the OCM Beneficiary Criteria in section IX.A.
           f. Providing access to clinical trials (p. C 2 of 4)</t>
    </r>
  </si>
  <si>
    <t>IA_AHE_6</t>
  </si>
  <si>
    <t xml:space="preserve">MIPS eligible clinicians acting as a preceptor for clinicians-in-training (such as medical residents/fellows, medical students, physician assistants, nurse practitioners, or clinical nurse specialists) and accepting such clinicians for clinical rotations in community practices in small, underserved, or rural areas. </t>
  </si>
  <si>
    <t>Provide Education Opportunities for New Clinicians</t>
  </si>
  <si>
    <t xml:space="preserve">preceptor
</t>
  </si>
  <si>
    <t>IA_AHE_7</t>
  </si>
  <si>
    <t>To receive credit for this activity, MIPS eligible clinicians must promote the importance of a comprehensive eye exam, which may be accomplished by any one or more of the following:
▪providing literature,
▪facilitating a conversation about this topic using resources such as the “Think About Your Eyes” campaign,
▪referring patients to resources providing no-cost eye exams, such as the American Academy of Ophthalmology’s EyeCare America and the American Optometric Association’s VISION USA, or
▪promoting access to vision rehabilitation services as appropriate for individuals with chronic vision impairment.
This activity is intended for:
▪Non-ophthalmologists / optometrists who refer patients to an ophthalmologist/optometrist;
▪Ophthalmologists/optometrists caring for underserved patients at no cost; or
▪Any clinician providing literature and/or resources on this topic.
This activity must be targeted at underserved and/or high-risk populations that would benefit from engagement regarding their eye health with the aim of improving their access to comprehensive eye exams or vision rehabilitation services.</t>
  </si>
  <si>
    <t>Comprehensive Eye Exams</t>
  </si>
  <si>
    <t>eye</t>
  </si>
  <si>
    <t>IA_AHE_8</t>
  </si>
  <si>
    <t>Create and implement an anti-racism plan using the CMS Disparities Impact Statement or other anti-racism planning tools. The plan should include a clinic-wide review of existing tools and policies, such as value statements or clinical practice guidelines, to ensure that they include and are aligned with a commitment to anti-racism and an understanding of race as a political and social construct, not a physiological one. The plan should also identify ways in which issues and gaps identified in the review can be addressed and should include target goals and milestones for addressing prioritized issues and gaps. This may also include an assessment and drafting of an organization’s plan to prevent and address racism and/or improve language access and accessibility to ensure services are accessible and understandable for those seeking care. The MIPS eligible clinician or practice can also consider including in their plan ongoing training on anti-racism and/or other processes to support identifying explicit and implicit biases in patient care and addressing historic health inequities experienced by people of color. More information about elements of the CMS Disparities Impact Statement is detailed in the template and action plan document at https://www.cms.gov/AboutCMS/Agency-Information/OMH/Downloads/Disparities -Impact-Statement-508-rev102018.pdf.</t>
  </si>
  <si>
    <t>Create and Implement an Anti-Racism Plan</t>
  </si>
  <si>
    <t>IA_AHE_9</t>
  </si>
  <si>
    <t>Create or improve, and then implement, protocols for identifying and providing appropriate support to: a) patients with or at risk for food insecurity, and b) patients with or at risk for poor nutritional status. (Poor nutritional  status is sometimes referred to as clinical malnutrition or undernutrition and applies to people who are overweight and underweight.) Actions to implement this improvement activity may include, but are not limited to, the following:
• Use Malnutrition Quality Improvement Initiative (MQii) or other quality improvement resources and standardized screening tools to assess and improve current food insecurity and nutritional screening and care practices.
• Update and use clinical decision support tools within the MIPS eligible clinician’s electronic medical record to align with the new food insecurity and nutrition risk protocols.
• Update and apply requirements for staff training on food security and nutrition.
• Update and provide resources and referral lists, and/or engage with community partners to facilitate referrals for patients who are identified as at risk for food insecurity or poor nutritional status during screening.
Activities must be focused on patients at greatest risk for food insecurity and/or malnutrition—for example patients with low income who live in areas with limited access to affordable fresh food, or who are isolated or have limited mobility.</t>
  </si>
  <si>
    <t>Implement Food Insecurity and Nutrition Risk Identification and Treatment Protocols</t>
  </si>
  <si>
    <t>IA_ERP_1</t>
  </si>
  <si>
    <t>Emergency Response &amp; Preparedness</t>
  </si>
  <si>
    <t>Participation in Disaster Medical Assistance Teams, or Community Emergency Responder Teams. Activities that simply involve registration are not sufficient. MIPS eligible clinicians and MIPS eligible clinician groups must be registered for a minimum of 6 months as a volunteer for disaster or emergency response.</t>
  </si>
  <si>
    <t>Participation on Disaster Medical Assistance Team, registered for 6 months.</t>
  </si>
  <si>
    <t>volunteer
disaster response
emergency response</t>
  </si>
  <si>
    <t>IA_ERP_2</t>
  </si>
  <si>
    <t>Participation in domestic or international humanitarian volunteer work. Activities that simply involve registration are not sufficient. MIPS eligible clinicians and groups attest to domestic or international humanitarian volunteer work for a period of a continuous 60 days or greater.</t>
  </si>
  <si>
    <t>Participation in a 60-day or greater effort to support domestic or international humanitarian needs.</t>
  </si>
  <si>
    <t>humanitarian
international
volunteer
domestic</t>
  </si>
  <si>
    <t>IA_ERP_3</t>
  </si>
  <si>
    <t>To receive credit for this improvement activity, a MIPS eligible clinician or group must: (1) participate in a COVID-19 clinical trial utilizing a drug or biological product to treat a patient with a COVID-19 infection and report their findings through a clinical data repository or clinical data registry for the duration of their study; or (2) participate in the care of patients diagnosed with COVID-19 and simultaneously submit relevant clinical data to a clinical data registry for ongoing or future COVID-19 research. Data would be submitted to the extent permitted by applicable privacy and security laws. Examples of COVID-19 clinical trials may be found on the U.S. National Library of Medicine website at https://clinicaltrials.gov/ct2/resultscond=COVID-19. In addition, examples of COVID-19 clinical data registries may be found on the National Institute of Health website at
https://search.nih.gov/search?utf8=%E2%9C%9&amp;affiliate=nih&amp;query=COVID19+registries&amp;commit=Search.
For purposes of this improvement activity, clinical data registries must meet the following requirements: (1) the receiving entity must declare that they are ready to accept data as a clinical registry; and (2) be using the data to improve population health outcomes. Most public health agencies and clinical data registries declare readiness to accept data from clinicians via a public online posting. Clinical data registries should make publically available specific information on what data the registry gathers, technical requirements or specifications for how the registry can receive the data, and how the registry may use, re-use, or disclose individually identifiable data it receives.
For purposes of credit toward this improvement activity, any data should be sent to the clinical data registry in a structured format, which the registry is capable of receiving. A MIPS eligible clinician may submit the data using any standard or format that is supported by the clinician’s health IT systems, including but not limited to, certified functions within those systems. Such methods may include, but are not limited to, a secure upload function on a web portal, or submission via an intermediary, such as a
health information exchange. To ensure interoperability and versatility of the data submitted, any electronic data should be submitted to the clinical data registry using
appropriate vocabulary standards for the specific data elements, such as those identified in the United States Core Data for Interoperability (USCDI) standard adopted in 45
CFR 170.213.
This improvement activity was continued through the CY 2021 performance period.</t>
  </si>
  <si>
    <t>COVID-19 Clinical Data Reporting with or without Clinical Trial</t>
  </si>
  <si>
    <t>COVID-19
clinical trial</t>
  </si>
  <si>
    <t>IA_ERP_4</t>
  </si>
  <si>
    <t>Implement a plan to acquire, store, maintain, and replenish supplies of personal protective equipment (PPE) for all clinicians or other staff who are in physical proximity to patients.
In accordance with guidance from the Centers for Disease Control and Prevention (CDC) the PPE plan should address:
• Conventional capacity: PPE controls that should be implemented in general infection prevention and control plans in healthcare settings, including training in proper PPE use.
• Contingency capacity: actions that may be used temporarily during periods of expected PPE shortages.
• Crisis capacity: strategies that may need to be considered during periods of known PPE shortages.
The PPE plan should address all of the following types of PPE:
• Standard precautions (e.g., hand hygiene, prevention of needle-stick or sharps injuries, safe waste management, cleaning and disinfection of the environment)
• Eye protection
• Gowns (including coveralls or aprons)
• Gloves
• Facemasks
• Respirators (including N95 respirators)</t>
  </si>
  <si>
    <t>Implementation of a Personal Protective Equipment (PPE) Plan</t>
  </si>
  <si>
    <t>IA_ERP_5</t>
  </si>
  <si>
    <t>Develop, implement, update, and maintain a preparedness plan for a laboratory intended to support continued or expanded patient care during COVID-19 or another public health emergency. The plan should address how the laboratory would maintain or expand patient access to health care services to improve beneficiary health outcomes and reduce healthcare disparities.
For laboratories without a preparedness plan, MIPS eligible clinicians would meet with stakeholders, record minutes, and document a preparedness plan, as needed. The laboratory must then implement the steps identified in the plan and maintain them.
For laboratories with existing preparedness plans, MIPS eligible clinicians should review, revise, or update the plan as necessary to meet the needs of the current PHE, implement new procedures, and maintain the plan.
Maintenance of the plan in this activity could include additional hazard assessments, drills, training, and/or developing checklists to facilitate execution of the plan. Participation in debriefings to evaluate the effectiveness of plans are additional
examples of engagement in this activity.</t>
  </si>
  <si>
    <t>Implementation of a Laboratory Preparedness Plan</t>
  </si>
  <si>
    <t>IA_BMH_1</t>
  </si>
  <si>
    <t>Behavioral and Mental Health</t>
  </si>
  <si>
    <t>Diabetes screening for people with schizophrenia or bipolar disease who are using antipsychotic medication.</t>
  </si>
  <si>
    <t xml:space="preserve">Diabetes screening </t>
  </si>
  <si>
    <t>diabetes
schizophrenia
bipolar
antipsychotic</t>
  </si>
  <si>
    <t>IA_BMH_2</t>
  </si>
  <si>
    <t>Tobacco use: Regular engagement of MIPS eligible clinicians or groups in integrated prevention and treatment interventions, including tobacco use screening and cessation interventions (refer to NQF #0028) for patients with co-occurring conditions of behavioral or mental health and at risk factors for tobacco dependence.</t>
  </si>
  <si>
    <t>Tobacco use</t>
  </si>
  <si>
    <t>tobacco
cessation
mental health</t>
  </si>
  <si>
    <t>IA_BMH_4</t>
  </si>
  <si>
    <t>Depression screening and follow-up plan: Regular engagement of MIPS eligible clinicians or groups in integrated prevention and treatment interventions, including depression screening and follow-up plan (refer to NQF #0418) for patients with co-occurring conditions of behavioral or mental health conditions.</t>
  </si>
  <si>
    <t>Depression screening</t>
  </si>
  <si>
    <t>depression
screening</t>
  </si>
  <si>
    <r>
      <rPr>
        <sz val="10"/>
        <rFont val="Calibri"/>
        <family val="2"/>
        <scheme val="minor"/>
      </rPr>
      <t xml:space="preserve">Mandated (strict)
</t>
    </r>
    <r>
      <rPr>
        <b/>
        <sz val="10"/>
        <rFont val="Calibri"/>
        <family val="2"/>
        <scheme val="minor"/>
      </rPr>
      <t>Document</t>
    </r>
    <r>
      <rPr>
        <sz val="10"/>
        <rFont val="Calibri"/>
        <family val="2"/>
        <scheme val="minor"/>
      </rPr>
      <t xml:space="preserve">: Oncology Care Model Participation Agreement
</t>
    </r>
    <r>
      <rPr>
        <sz val="10"/>
        <color rgb="FFFF0000"/>
        <rFont val="Calibri"/>
        <family val="2"/>
        <scheme val="minor"/>
      </rPr>
      <t xml:space="preserve">
</t>
    </r>
    <r>
      <rPr>
        <sz val="10"/>
        <rFont val="Calibri"/>
        <family val="2"/>
        <scheme val="minor"/>
      </rPr>
      <t>Preventive Care and Screening: Screening for Clinical Depression and Follow-Up Plan (NQF 0418, PQRS 134) (p. D 1 of 5)</t>
    </r>
  </si>
  <si>
    <t>IA_BMH_5</t>
  </si>
  <si>
    <t>Major depressive disorder: Regular engagement of MIPS eligible clinicians or groups in integrated prevention and treatment interventions, including suicide risk assessment (refer to NQF #0104) for mental health patients with co-occurring conditions of behavioral or mental health conditions.</t>
  </si>
  <si>
    <t>MDD prevention and treatment interventions</t>
  </si>
  <si>
    <t>depression
depressive 
suicide
mental health</t>
  </si>
  <si>
    <t>IA_BMH_6</t>
  </si>
  <si>
    <t>Integration facilitation and promotion of the colocation of mental health and substance use disorder services in primary and/or non-primary clinical care settings.</t>
  </si>
  <si>
    <t>Implementation of co-location PCP and MH services</t>
  </si>
  <si>
    <t>mental health
colocation
substance use</t>
  </si>
  <si>
    <t>IA_BMH_7</t>
  </si>
  <si>
    <t>Offer integrated behavioral health services to support patients with behavioral health needs who also have conditions such as dementia or other poorly controlled chronic illnesses. The services could include one or more of the following:
- Use evidence-based treatment protocols and treatment to goal where appropriate;
- Use evidence-based screening and case finding strategies to identify individuals at risk and in need of services;
- Ensure regular communication and coordinated workflows between MIPS eligible clinicians in primary care and behavioral health;
- Conduct regular case reviews for at-risk or unstable patients and those who are not responding to treatment;
- Use of a registry or health information technology functionality to support active care management and outreach to patients in treatment;
- Integrate behavioral health and medical care plans and facilitate integration through co-location of services when feasible; and/or
- Participate in the National Partnership to Improve Dementia Care Initiative, which promotes a multidimensional approach that includes public reporting, state-based coalitions, research, training, and revised surveyor guidance.</t>
  </si>
  <si>
    <t>Implementation of Integrated Patient Centered Behavioral Health Model</t>
  </si>
  <si>
    <t xml:space="preserve">Patient Centered Behavioral Health
behavioral health
dementia
</t>
  </si>
  <si>
    <t>IA_BMH_8</t>
  </si>
  <si>
    <t>Enhancements to an electronic health record to capture additional data on behavioral health (BH) populations and use that data for additional decision-making purposes (e.g., capture of additional BH data results in additional depression screening for at-risk patient not previously identified).</t>
  </si>
  <si>
    <t>Electronic Health Record Enhancements for BH data capture</t>
  </si>
  <si>
    <t>behavioral health
electronic health record
EHR</t>
  </si>
  <si>
    <t>IA_BMH_9</t>
  </si>
  <si>
    <t>Individual MIPS eligible clinicians or groups must regularly engage in integrated prevention and treatment interventions, including screening and brief counseling (for example: NQF #2152) for patients with co-occurring conditions of mental health and substance abuse. MIPS eligible clinicians would attest that 60 percent for the CY 2018 Quality Payment Program performance period, and 75 percent beginning in the 2019 performance period, of their ambulatory care patients are screened for unhealthy alcohol use.</t>
  </si>
  <si>
    <t xml:space="preserve">Unhealthy Alcohol Use for Patients with Co-occurring Conditions of Mental Health and Substance Abuse and Ambulatory Care Patients </t>
  </si>
  <si>
    <t>mental health
behavioral health
substance use
substance abuse
substance misuse
alcohol</t>
  </si>
  <si>
    <t>IA_BMH_10</t>
  </si>
  <si>
    <t>To receive credit for this activity, MIPS eligible clinicians must complete a collaborative care management training program, such as the American Psychiatric Association (APA) Collaborative Care Model training program available to the public, in order to implement a collaborative care management approach that provides comprehensive training in the integration of behavioral health into the primary care practice.</t>
  </si>
  <si>
    <t>Completion of Collaborative Care Management Training Program</t>
  </si>
  <si>
    <t>collaborative care management
collaborative care</t>
  </si>
  <si>
    <t>IA_BMH_11</t>
  </si>
  <si>
    <t>Create and implement a plan for trauma-informed care (TIC) that recognizes the potential impact of
trauma experiences on patients and takes steps to mitigate the effects of adverse events in order to avoid re-traumatizing or triggering past trauma. Actions in this plan may include, but are not limited to, the following:
• Incorporate trauma-informed training into new employee orientation
• Offer annual refreshers and/or trainings for all staff
• Recommend and supply TIC materials to third party partners, including care management companies and billing services
• Identify patients using a screening methodology
• Flag charts for patients with one or more adverse events that might have caused trauma
• Use ICD-10 diagnosis codes for adverse events when appropriate
TIC is a strengths-based healthcare delivery approach that emphasizes physical, psychological, and emotional safety for both trauma survivors and their providers. Core components of a TIC approach are: awareness of the prevalence of trauma; understanding of the impact of past trauma on services utilization and engagement; and a commitment and plan to incorporate that understanding into training, policy,
procedure, and practice.</t>
  </si>
  <si>
    <t>Implementation of a Trauma-Informed Care (TIC) Approach to Clinical Practice</t>
  </si>
  <si>
    <t>IA_BMH_12</t>
  </si>
  <si>
    <t>Develop and implement programs to support clinician well-being and resilience—for example, through relationship-building opportunities, leadership development plans, or creation of a team within a practice to address clinician well-being—using one of the following approaches:
• Completion of clinician survey on clinician well-being with subsequent implementation of an improvement plan based on the results of the survey.
• Completion of training regarding clinician well-being with subsequent implementation of a plan for improvement.</t>
  </si>
  <si>
    <t>Promoting Clinician Well-Being</t>
  </si>
  <si>
    <t>strict</t>
  </si>
  <si>
    <t>lenient</t>
  </si>
  <si>
    <t>In order to receive credit for this activity, MIPS eligible clinicians must attest about costs of care and an exploration of different payment options. The MIPS eligible clinician may accomplish this by working with other members of their practice (for example, financial counselor or patient navigator) as part of a teambased care approach in which members of the patient care team collaborate to support patient-centered goals. For example, a financial counselor could provide patients with resources with further information or support options, or facilitate a conversation with a patient or caregiver that could address concerns. This activity may occur during diagnosis stage, before treatment, during treatment, and/or during survivorship planning, as appropriate.</t>
  </si>
  <si>
    <t>Leadership of an Antimicrobial Stewardship Program (ASP) that includes implementation of an ASP that measures the appropriate use of antibiotics for several different conditions (such as but not limited to upper respiratory infection treatment in children, diagnosis of pharyngitis, bronchitis treatment in adults) according to clinical guidelines for diagnostics and therapeutics. Specific activities may include:
• Develop facility-specific antibiogram and prepare report of findings with specific action plan that aligns with overall facility or practice strategic plan.
• Lead the development, implementation, and monitoring of patient care and patient safety protocols for the delivery of ASP including protocols pertaining to the most appropriate setting for such services (i.e., outpatient or inpatient).
• Assist in improving ASP service line efficiency and effectiveness by evaluating and recommending improvements in the management structure and workflow of ASP processes.
• Manage compliance of the ASP policies and assist with implementation of corrective actions in accordance with facility or clinic compliance policies and hospital medical staff by-laws.
• Lead the education and training of professional support staff for the purpose of maintaining an efficient and effective ASP.
• Coordinate communications between ASP management and facility or practice personnel regarding activities, services, and operational/clinical protocols to achieve overall compliance and understanding of the ASP.
• Assist, at the request of the facility or practice in preparing for and responding to third-party requests, including but not limited to payer audits, governmental inquiries, and professional inquiries that pertain to the ASP service line. 
Implementing and tracking an evidence-based policy or practice aimed at improving antibiotic prescribing practices for high-priority conditions.
• Developing and implementing evidence-based protocols and decisionsupport for diagnosis and treatment of common infections.
• Implementing evidence-based protocols that align with recommendations in the Centers for Disease Control and Prevention’s Core Elements of Outpatient Antibiotic Stewardship guidance.</t>
  </si>
  <si>
    <t xml:space="preserve">A MIPS eligible clinician providing unscheduled care (such as an emergency room, urgent care, or other unplanned encounter) attests that, for greater than 7 5 percent of case visits that result from a clinically significant adverse drug event, the MIPS eligible clinician provides information, including through the use of health IT to the patient's primary care clinician regarding both the unscheduled visit and the nature of the adverse drug event within 48 hours. A clinically significant adverse event is defined as a medication-related harm or injury such as side-effects, supratherapeutic effects, allergic reactions, laboratory abnonnalities, or medication errors requiring urgent/emergent evaluation, treatment, or hospitalization. </t>
  </si>
  <si>
    <t xml:space="preserve">For an anticoagulated patient undergoing a planned invasive procedure for which interruption in anticoagulation is anticipated, including patients taking vitamin K antagonists (warfarin), target specific oral anticoagulants (such as apixaban, dabigatran, and rivaroxaban), and heparins/low molecular weight heparins, documentation, including through the use of electronic tools, that the plan for anticoagulation management in the periprocedural period was discussed with the patient and with the clinician responsible for managing the patient's anticoagulation. Elements of the plan should include the following:  discontinuation, resumption, and, if applicable, bridging, laboratory monitoring, and management of concomitant antithrombotic medications (such as antiplatclcts and nonsteroidal anti-inflatmuatory drugs (NSAIDs)). An invasive or surgical procedure is defined as a procedure in which skin or mucous membranes and connective tissue are incised, or an instrument is introduced through a natural body orifice. </t>
  </si>
  <si>
    <t>Note: The center column for each model is used to ultimately determine the counts for medium and high weighted IAs for each model.</t>
  </si>
  <si>
    <t>Used  to determine the number of medium vs. high weighted IAs in table below</t>
  </si>
  <si>
    <t>Note: Counts  the total points for mandated/strict and implied/lenient evidence for each model.</t>
  </si>
  <si>
    <t>Total scores for strict and implied evidence</t>
  </si>
  <si>
    <t>Note: These rows (112, 113 and 114) can be used to fill in the first three rows or the IA Assessment scoring table (Table 2 has  corresponding row labels).</t>
  </si>
  <si>
    <t>Number of Medium-weighted IAs</t>
  </si>
  <si>
    <t>Number of High-weighted IAs</t>
  </si>
  <si>
    <t>Total Number of IAs</t>
  </si>
  <si>
    <t>Note: These rows calculate the amount of points each model scores for medium IAs, high IAs, and all IAs. The total score is then compared to the total count of points  (row 110, strict columns) to make sure the calculations in rows 109, 112, 113 and 114 are correct.</t>
  </si>
  <si>
    <t>Medium-weighted score</t>
  </si>
  <si>
    <t>High-weighted score</t>
  </si>
  <si>
    <t>Total score (no base points)</t>
  </si>
  <si>
    <t>Match</t>
  </si>
  <si>
    <t>Final score (with 20 base points for being a MIPS APM)</t>
  </si>
  <si>
    <t>Match with PY Comparisons Tab</t>
  </si>
  <si>
    <t>Year</t>
  </si>
  <si>
    <t>OCM (One-sided risk)</t>
  </si>
  <si>
    <t>Total Number of Points Scored from Improvement Activities</t>
  </si>
  <si>
    <t>N/A</t>
  </si>
  <si>
    <t>Total Number of Points Earned by the APM (including Base Score for being an APM - 20 points)</t>
  </si>
  <si>
    <t>Point Cap (to get full credit)</t>
  </si>
  <si>
    <t>Improvement Activities Category Score</t>
  </si>
  <si>
    <t>Improvement Activities Performance Score (Capped at 100%)</t>
  </si>
  <si>
    <t>Count of mandated (strict) IAs across measures</t>
  </si>
  <si>
    <t>List of IAs in PY 2020 IA Assessment</t>
  </si>
  <si>
    <t>List of IAs in PY 2021 IA Assessment</t>
  </si>
  <si>
    <t>IA_EPA_1 (High)</t>
  </si>
  <si>
    <t>Holdover; provides evidence for IAH (lowest scoring model)</t>
  </si>
  <si>
    <t>IA_EPA_3 (Medium)</t>
  </si>
  <si>
    <t>IA_PM_12 (Medium)</t>
  </si>
  <si>
    <t>IA_PM_13 (Medium)</t>
  </si>
  <si>
    <t>IA_PM_14 (Medium)</t>
  </si>
  <si>
    <t>IA_PM_15 (Medium)</t>
  </si>
  <si>
    <t>IA_CC_9 (Medium)</t>
  </si>
  <si>
    <t>IA_CC_10 (Medium)</t>
  </si>
  <si>
    <t>IA_CC_17 (High)</t>
  </si>
  <si>
    <t>IA_BE_6 (High)</t>
  </si>
  <si>
    <t>IA_BE_13 (Medium)</t>
  </si>
  <si>
    <t>IA_BE_15 (Medium)</t>
  </si>
  <si>
    <t>IA_PSPA_11 (High)</t>
  </si>
  <si>
    <t>IA_PSPA_17 (Medium)</t>
  </si>
  <si>
    <t>IA_PSPA_18 (Medium)</t>
  </si>
  <si>
    <t>IA_BMH_2 (Medium)</t>
  </si>
  <si>
    <t>Holdover</t>
  </si>
  <si>
    <t>Lyme disease
Centers for Disease Control and Prevention
CDC
Training for Healthcare Providers
Clinical decision support</t>
  </si>
  <si>
    <t>Anti-racism
Racism
Disparities Impact Statement
Planning tool(s)
Language access
Biases
Inequity (inequities)
Disparity (disparities)</t>
  </si>
  <si>
    <t xml:space="preserve">Food insecurity
Nutrition risk
Identification protocols
Treatment protocols
</t>
  </si>
  <si>
    <t>Personal protective equipment
PPE</t>
  </si>
  <si>
    <t>Laboratory prepardness
Lab preparedness</t>
  </si>
  <si>
    <t>Trauma-informed care (trauma informed care)
TIC</t>
  </si>
  <si>
    <t xml:space="preserve">Clinician well-being
Clinician
Well-being
</t>
  </si>
  <si>
    <t>As a result of Quality Innovation Network-Quality Improvement Organization technical assistance, performance of additional activities that improve access to services or improve care coordination (for example, investment of on-site diabetes educator).</t>
  </si>
  <si>
    <r>
      <t xml:space="preserve">Implied (lenient)
</t>
    </r>
    <r>
      <rPr>
        <b/>
        <sz val="10"/>
        <rFont val="Calibri"/>
        <family val="2"/>
      </rPr>
      <t>Document</t>
    </r>
    <r>
      <rPr>
        <sz val="10"/>
        <rFont val="Calibri"/>
        <family val="2"/>
      </rPr>
      <t xml:space="preserve">: Years 6-7 App B Revised Actuarial Methodology 10.12.18 final </t>
    </r>
    <r>
      <rPr>
        <sz val="10"/>
        <color rgb="FFFF0000"/>
        <rFont val="Calibri"/>
        <family val="2"/>
      </rPr>
      <t xml:space="preserve">and Appendix A IAH Solicitation </t>
    </r>
    <r>
      <rPr>
        <sz val="10"/>
        <rFont val="Calibri"/>
        <family val="2"/>
      </rPr>
      <t xml:space="preserve">
</t>
    </r>
    <r>
      <rPr>
        <sz val="10"/>
        <color rgb="FFFF0000"/>
        <rFont val="Calibri"/>
        <family val="2"/>
      </rPr>
      <t xml:space="preserve">App B - </t>
    </r>
    <r>
      <rPr>
        <sz val="10"/>
        <rFont val="Calibri"/>
        <family val="2"/>
      </rPr>
      <t xml:space="preserve">Medication reconciliation in the home (p. 8)
</t>
    </r>
    <r>
      <rPr>
        <sz val="10"/>
        <color rgb="FFFF0000"/>
        <rFont val="Calibri"/>
        <family val="2"/>
      </rPr>
      <t>App A - Medication reconciliation in the home (p. 4)</t>
    </r>
  </si>
  <si>
    <r>
      <t xml:space="preserve">Mandated (strict)
</t>
    </r>
    <r>
      <rPr>
        <strike/>
        <sz val="10"/>
        <color rgb="FFFF0000"/>
        <rFont val="Calibri (Body)"/>
      </rPr>
      <t>The goal of the IAH demonstration is to provide care in the home, so this IA is applicable.</t>
    </r>
    <r>
      <rPr>
        <sz val="10"/>
        <rFont val="Calibri"/>
        <family val="2"/>
        <scheme val="minor"/>
      </rPr>
      <t xml:space="preserve">
</t>
    </r>
    <r>
      <rPr>
        <b/>
        <sz val="10"/>
        <color rgb="FF00B050"/>
        <rFont val="Calibri (Body)"/>
      </rPr>
      <t xml:space="preserve">Document: </t>
    </r>
    <r>
      <rPr>
        <sz val="10"/>
        <color rgb="FF00B050"/>
        <rFont val="Calibri (Body)"/>
      </rPr>
      <t>Appendix A IAH Solicitation
"Participating practices must make in-home visits tailored to an individual patient’s needs.  Each practice must be available 24 hours per day, 7 days a week to carry out plans of care."</t>
    </r>
  </si>
  <si>
    <t>To improve responsiveness of care for Medicaid and other underserved patients: use time-to-treat data (i.e., data measuring the time between clinician identifying a need for an appointment and the patient having a scheduled appointment) to identify patterns by which care or engagement with Medicaid patients or other groups of underserved patients has not achieved standard practice guidelines; and with this information, create, implement, and monitor an approach for improvement. This approach may include screening for patient barriers to treatment, especially transportation barriers, and providing resources to improve engagement (e.g., state Medicaid non-emergency medical transportation benefit).</t>
  </si>
  <si>
    <t xml:space="preserve">To improve responsiveness of care for Medicaid and other underserved patients: use time-to-treat data (i.e., data measuring the time between clinician identifying a need for an appointment and the patient having a scheduled appointment) to identify patterns by which care or engagement with Medicaid patients or other groups of underserved patients has not achieved standard practice guidelines; and with this information, create, implement, and monitor an approach for improvement. This approach may include screening for patient barriers to treatment, especially transportation barriers, and providing resources to improve engagement (e.g., state Medicaid non-emergency medical transportation benefit). </t>
  </si>
  <si>
    <t>Lead clinical trials, research alliances, or community-based participatory research (CBPR) that identify tools, research, or processes that focus on minimizing disparities in healthcare access, care quality, affordability, or outcomes. Research could include addressing health-related social needs like food insecurity, housing insecurity, transportation barriers, utility needs, and interpersonal safety.</t>
  </si>
  <si>
    <t>To improve patient access, perform activities beyond routine care that enable capture of patient reported outcomes (for example, related to functional status, symptoms and symptom burden, health behaviors, or patient experience) or patient activation measures (that is, measures of patient involvement in their care) through use of certified electronic health record technology, and record these outcomes data for clinician review.</t>
  </si>
  <si>
    <t>Collect and follow up on patient experience and satisfaction data. This activity also requires follow-up on findings of assessments, including the development and implementation of improvement plans. To fulfill the requirements of this activity, MIPS eligible clinicians can use surveys (e.g., Consumer Assessment of Healthcare Providers and Systems Survey), advisory councils, or other mechanisms. MIPS eligible clinicians may consider implementing patient surveys in multiple languages, based on the needs of their patient population.</t>
  </si>
  <si>
    <t xml:space="preserve">To help patients self-manage their care, incorporate culturally and linguistically tailored evidence-based techniques for promoting self-management into usual care, and provide patients with tools and resources for self-management. Examples of evidence-based techniques to use in usual care include: goal setting with structured follow-up, Teach-back methods, action planning, assessment of need for self-management (for example, the Patient Activation Measure), and motivational interviewing. Examples of tools and resources to provide patients directly or through community organizations include: peer-led support for self-management, condition-specific chronic disease or substance use disorder self-management programs, and self-management materials. </t>
  </si>
  <si>
    <t>Provide counseling to patients and/or their caregivers regarding: costs of medications using a real time benefit tool (RTBT) which provides to the prescriber real-time patient-specific formulary and benefit information for drugs, including cost-sharing for a beneficiary.</t>
  </si>
  <si>
    <t>Select and screen for the health-related social needs (HRSN) that are relevant for your patient population using tools that have been tested with underserved populations. If possible, use a screening tool that is health IT-enabled and includes standards-based, coded question/field for the capture of data. After screening, address HRSNs identified through at least one of the following:
• Maintain formal relationships with community- based organizations to strengthen the community service referral process, implementing closed-loop referrals where feasible; or 
• Update a guide to available community resources, or work with community partners to provide a community resource guide and provide it to patients who are found to be at risk in one or more HRSN area; or
• Record findings of screening and trigger follow-up within the electronic health record (EHR); then analyze EHR data on patients with one or more HRSN needed to identify and implement approaches to better serve their holistic needs through linkages with community resources. 
HRSNs prioritized by your practice might include health-harming legal needs, which require both health and legal support to resolve, areas such as food and housing insecurity, or needs such as exercise, nutrition, or chronic disease self-management.</t>
  </si>
  <si>
    <t xml:space="preserve">Provide 24/7 access to MIPS eligible clinicians, groups, or care teams for advice about urgent care (e.g., MIPS eligible clinician and care team access to medical record, cross-coverage with access to medical record, or protocol-driven nurse line with access to medical record) that could include one or more of the following:
•	Expanded hours in evenings and weekends with access to the patient medical record (e.g., coordinate with small practices to provide alternate hour office visits and urgent care);
•	Use of alternatives to increase access to care team by MIPS eligible clinicians and groups, such as e-visits, phone visits, group visits, home visits and alternate locations (e.g., senior centers and assisted living centers); and/or
•	Provision of same-day or next-day access to a MIPS eligible clinician, group or care team when needed for urgent care or transition management.
</t>
  </si>
  <si>
    <t>Create and implement a standardized process for providing telehealth services to expand access to care.</t>
  </si>
  <si>
    <t xml:space="preserve">For outpatient Medicare beneficiaries with diabetes and who are prescribed antidiabetic agents (e.g., insulin, sulfonylureas), MIPS eligible clinicians and groups must attest to having: 
For the first performance year, at least 60 percent of medical records with documentation of an individualized glycemic treatment goal that: 
a) Takes into account patient-specific factors, including, at least 1) age, 2) comorbidities, and 3) risk for hypoglycemia, and
b) Is reassessed at least annually.
The performance threshold will increase to 75 percent for the second performance year and onward.
Clinician would attest that, 60 percent for first year, or 75 percent for the second year, of their medical records that document individualized glycemic treatment represent patients who are being treated for at least 90 days during the performance period.
</t>
  </si>
  <si>
    <t xml:space="preserve">Address inequities in health outcomes by using population health data analysis tools to identify health inequities in the community and practice and assess options for effective and relevant interventions such as Population Health Toolkit or other resources identified by the clinician, practice, or by CMS. Based on this information, create, refine, and implement an action plan to address and close inequities in health outcomes and/or health care access, quality, and safety. </t>
  </si>
  <si>
    <t>Implement regular reviews of targeted patient population needs, such as structured clinical case reviews, which include access to reports that show unique characteristics of MIPS eligible clinician's patient population, identification of underserved patients, and how clinical treatment needs are being tailored, if necessary, to address unique needs and what resources in the community have been identified as additional resources. The review should consider how structural inequities, such as racism, are influencing patterns of care and consider changes to acknowledge and address them. Reviews should stratify patient data by demographic characteristics and health related social needs to appropriately identify differences among unique populations and assess the drivers of gaps and disparities and identify interventions appropriate for the needs of the sub-populations.</t>
  </si>
  <si>
    <t>Review the history of controlled substance prescriptions for 90 percent* of patients using state prescription drug monitoring program (PDMP) data prior to the issuance of a Controlled Substance Schedule II (CSII) opioid prescription lasting longer than 3 days. *Apply exceptions for patients receiving palliative and hospice care.</t>
  </si>
  <si>
    <t>Measure and improve quality at the practice and panel level, such as the American Board of Orthopaedic Surgery (ABOS) Physician Scorecards that could include one or more of the following:
•	Regularly review measures of quality, utilization, patient satisfaction and other measures; and/or
•	Use relevant data sources to create benchmarks and goals for performance at the practice or panel levels.
MIPS eligible clinicians can apply the measurement and quality improvement to address inequities in quality and outcomes for underserved populations, including racial, ethnic, and/or gender minorities.</t>
  </si>
  <si>
    <t>Adopt a formal model for quality improvement and create a culture in which all staff actively participates in improvement activities that could include one or more of the following, such as:
• Participation in multisource feedback; 
• Train all staff in quality improvement methods;
• Integrate practice change/quality improvement into staff duties;
• Engage all staff in identifying and testing practices changes;
• Designate regular team meetings to review data and plan improvement cycles;
• Promote transparency and accelerate improvement by sharing practice level and panel level quality of care, patient experience and utilization data with staff;
• Promote transparency and engage patients and families by sharing practice level quality of care, patient experience and utilization data with patients and families, including activities in which clinicians act upon patient experience data;
• Participation in Bridges to Excellence;
• Participation in American Board of Medical Specialties (ABMS) Multi-Specialty Portfolio Program.</t>
  </si>
  <si>
    <r>
      <t xml:space="preserve">Mandated (strict)
</t>
    </r>
    <r>
      <rPr>
        <b/>
        <sz val="10"/>
        <rFont val="Calibri"/>
        <family val="2"/>
        <scheme val="minor"/>
      </rPr>
      <t>Document</t>
    </r>
    <r>
      <rPr>
        <sz val="10"/>
        <rFont val="Calibri"/>
        <family val="2"/>
        <scheme val="minor"/>
      </rPr>
      <t xml:space="preserve">: Oncology Care Model Participation Agreement
</t>
    </r>
    <r>
      <rPr>
        <sz val="10"/>
        <color rgb="FF00B050"/>
        <rFont val="Calibri (Body)"/>
      </rPr>
      <t xml:space="preserve">3.	Quality measures based on the beneficiary experience survey will be administered and analyzed by a third party that is directly contracted by CMS. (p. 57 or 61)
</t>
    </r>
    <r>
      <rPr>
        <sz val="10"/>
        <rFont val="Calibri"/>
        <family val="2"/>
        <scheme val="minor"/>
      </rPr>
      <t xml:space="preserve">
Appendix D. Quality Measures and Clinical Data
     1. Quality Measures List
          Mandated quality measure assessing person and caregiver experience and outcomes (p. D 1 of 5)</t>
    </r>
  </si>
  <si>
    <r>
      <t xml:space="preserve">Mandated (strict)
</t>
    </r>
    <r>
      <rPr>
        <b/>
        <sz val="10"/>
        <rFont val="Calibri"/>
        <family val="2"/>
        <scheme val="minor"/>
      </rPr>
      <t>Document</t>
    </r>
    <r>
      <rPr>
        <sz val="10"/>
        <rFont val="Calibri"/>
        <family val="2"/>
        <scheme val="minor"/>
      </rPr>
      <t xml:space="preserve">: Oncology Care Model Participation Agreement
The Practice shall participate in CMS-sponsored learning activities designed to strengthen results and share learning that emerges from participation in OCM. The Practice shall participate in periodic conference calls, site visits, and virtual or in-person meetings, and actively share resources, tools and ideas. (p. </t>
    </r>
    <r>
      <rPr>
        <strike/>
        <sz val="10"/>
        <color rgb="FFFF0000"/>
        <rFont val="Calibri (Body)"/>
      </rPr>
      <t>52</t>
    </r>
    <r>
      <rPr>
        <sz val="10"/>
        <rFont val="Calibri"/>
        <family val="2"/>
        <scheme val="minor"/>
      </rPr>
      <t xml:space="preserve"> </t>
    </r>
    <r>
      <rPr>
        <sz val="10"/>
        <color rgb="FF00B050"/>
        <rFont val="Calibri (Body)"/>
      </rPr>
      <t>57</t>
    </r>
    <r>
      <rPr>
        <sz val="10"/>
        <rFont val="Calibri"/>
        <family val="2"/>
        <scheme val="minor"/>
      </rPr>
      <t>)</t>
    </r>
  </si>
  <si>
    <r>
      <t xml:space="preserve">Not mandated or implied.
</t>
    </r>
    <r>
      <rPr>
        <strike/>
        <sz val="10"/>
        <color rgb="FFFF0000"/>
        <rFont val="Calibri"/>
        <family val="2"/>
      </rPr>
      <t xml:space="preserve">
There were references to HCPCS modifiers/codes, but there was not sufficient evidence/language to tie the modifiers to relationship codes (PRCs).</t>
    </r>
  </si>
  <si>
    <r>
      <t xml:space="preserve">Mandated (strict)
</t>
    </r>
    <r>
      <rPr>
        <b/>
        <sz val="10"/>
        <rFont val="Calibri"/>
        <family val="2"/>
        <scheme val="minor"/>
      </rPr>
      <t>Document</t>
    </r>
    <r>
      <rPr>
        <sz val="10"/>
        <rFont val="Calibri"/>
        <family val="2"/>
        <scheme val="minor"/>
      </rPr>
      <t xml:space="preserve">: Oncology Care Model Participation Agreement
Quality measures based on Patient-reported Experience of Care  survey will be administered, analyzed, and reported by a third party that is directly contracted by CMS. (p. </t>
    </r>
    <r>
      <rPr>
        <strike/>
        <sz val="10"/>
        <color rgb="FFFF0000"/>
        <rFont val="Calibri (Body)"/>
      </rPr>
      <t>D 1 of 5</t>
    </r>
    <r>
      <rPr>
        <sz val="10"/>
        <color rgb="FF00B050"/>
        <rFont val="Calibri (Body)"/>
      </rPr>
      <t xml:space="preserve"> 53 of 67</t>
    </r>
    <r>
      <rPr>
        <sz val="10"/>
        <rFont val="Calibri"/>
        <family val="2"/>
        <scheme val="minor"/>
      </rPr>
      <t>)</t>
    </r>
  </si>
  <si>
    <r>
      <t>Mandated (strict)</t>
    </r>
    <r>
      <rPr>
        <b/>
        <sz val="10"/>
        <rFont val="Calibri"/>
        <family val="2"/>
        <scheme val="minor"/>
      </rPr>
      <t xml:space="preserve">
Document</t>
    </r>
    <r>
      <rPr>
        <sz val="10"/>
        <rFont val="Calibri"/>
        <family val="2"/>
        <scheme val="minor"/>
      </rPr>
      <t xml:space="preserve">: Oncology Care Model Participation Agreement 
</t>
    </r>
    <r>
      <rPr>
        <sz val="10"/>
        <color rgb="FF00B050"/>
        <rFont val="Calibri (Body)"/>
      </rPr>
      <t xml:space="preserve">c.	The Practice reports to the Data Registry on all quality measures whose purpose is identified as “Performance Based Payment” and whose data source is identified as “Practice-Reported” in Appendix D;
(p. 29 of 67)
</t>
    </r>
    <r>
      <rPr>
        <sz val="10"/>
        <rFont val="Calibri"/>
        <family val="2"/>
        <scheme val="minor"/>
      </rPr>
      <t xml:space="preserve">
</t>
    </r>
    <r>
      <rPr>
        <i/>
        <sz val="10"/>
        <rFont val="Calibri (Body)"/>
      </rPr>
      <t>Appendix D. Quality Measures and Clinical Data:</t>
    </r>
    <r>
      <rPr>
        <i/>
        <sz val="10"/>
        <color rgb="FFFF0000"/>
        <rFont val="Calibri (Body)"/>
      </rPr>
      <t xml:space="preserve">
   </t>
    </r>
    <r>
      <rPr>
        <i/>
        <strike/>
        <sz val="10"/>
        <color rgb="FFFF0000"/>
        <rFont val="Calibri (Body)"/>
      </rPr>
      <t xml:space="preserve">  </t>
    </r>
    <r>
      <rPr>
        <strike/>
        <sz val="10"/>
        <color rgb="FFFF0000"/>
        <rFont val="Calibri (Body)"/>
      </rPr>
      <t xml:space="preserve">The Practice is required to report quality measures and clinical data to the Data Registry.  </t>
    </r>
    <r>
      <rPr>
        <sz val="10"/>
        <rFont val="Calibri"/>
        <family val="2"/>
        <scheme val="minor"/>
      </rPr>
      <t xml:space="preserve">
A mandated quality measure includes </t>
    </r>
    <r>
      <rPr>
        <u/>
        <sz val="10"/>
        <rFont val="Calibri"/>
        <family val="2"/>
        <scheme val="minor"/>
      </rPr>
      <t>patient-reported experience of care</t>
    </r>
    <r>
      <rPr>
        <sz val="10"/>
        <rFont val="Calibri"/>
        <family val="2"/>
        <scheme val="minor"/>
      </rPr>
      <t>.</t>
    </r>
    <r>
      <rPr>
        <i/>
        <sz val="10"/>
        <rFont val="Calibri"/>
        <family val="2"/>
        <scheme val="minor"/>
      </rPr>
      <t xml:space="preserve"> (p. D </t>
    </r>
    <r>
      <rPr>
        <i/>
        <strike/>
        <sz val="10"/>
        <color rgb="FFFF0000"/>
        <rFont val="Calibri (Body)"/>
      </rPr>
      <t>1</t>
    </r>
    <r>
      <rPr>
        <i/>
        <sz val="10"/>
        <rFont val="Calibri"/>
        <family val="2"/>
        <scheme val="minor"/>
      </rPr>
      <t xml:space="preserve"> </t>
    </r>
    <r>
      <rPr>
        <i/>
        <sz val="10"/>
        <color rgb="FF00B050"/>
        <rFont val="Calibri (Body)"/>
      </rPr>
      <t>2</t>
    </r>
    <r>
      <rPr>
        <i/>
        <sz val="10"/>
        <rFont val="Calibri"/>
        <family val="2"/>
        <scheme val="minor"/>
      </rPr>
      <t xml:space="preserve"> of 5)</t>
    </r>
  </si>
  <si>
    <r>
      <t>Mandated (strict)</t>
    </r>
    <r>
      <rPr>
        <b/>
        <sz val="10"/>
        <rFont val="Calibri"/>
        <family val="2"/>
        <scheme val="minor"/>
      </rPr>
      <t xml:space="preserve">
Document</t>
    </r>
    <r>
      <rPr>
        <sz val="10"/>
        <rFont val="Calibri"/>
        <family val="2"/>
        <scheme val="minor"/>
      </rPr>
      <t xml:space="preserve">: Oncology Care Model Participation Agreement 
The Practice shall document comprehensive Cancer care plans for all Medicare beneficiaries that meet the OCM Beneficiary Criteria in section IX.A.
5. </t>
    </r>
    <r>
      <rPr>
        <u/>
        <sz val="10"/>
        <rFont val="Calibri"/>
        <family val="2"/>
        <scheme val="minor"/>
      </rPr>
      <t>Document a care plan that contains the 13 components in the Institute of Medicine Care Management Plan</t>
    </r>
    <r>
      <rPr>
        <sz val="10"/>
        <rFont val="Calibri"/>
        <family val="2"/>
        <scheme val="minor"/>
      </rPr>
      <t xml:space="preserve">
11. Estimated total and out-of-pocket costs of Cancer treatment
12. A plan for addressing a patient’s psychosocial health needs, including psychological, vocational, disability, legal, or financial concerns and their management (p. C </t>
    </r>
    <r>
      <rPr>
        <strike/>
        <sz val="10"/>
        <color rgb="FFFF0000"/>
        <rFont val="Calibri (Body)"/>
      </rPr>
      <t>2</t>
    </r>
    <r>
      <rPr>
        <sz val="10"/>
        <rFont val="Calibri"/>
        <family val="2"/>
        <scheme val="minor"/>
      </rPr>
      <t xml:space="preserve"> </t>
    </r>
    <r>
      <rPr>
        <sz val="10"/>
        <color rgb="FF00B050"/>
        <rFont val="Calibri (Body)"/>
      </rPr>
      <t>3</t>
    </r>
    <r>
      <rPr>
        <sz val="10"/>
        <rFont val="Calibri"/>
        <family val="2"/>
        <scheme val="minor"/>
      </rPr>
      <t xml:space="preserve"> of 4)</t>
    </r>
  </si>
  <si>
    <r>
      <t xml:space="preserve">Mandated (strict)
</t>
    </r>
    <r>
      <rPr>
        <b/>
        <sz val="10"/>
        <rFont val="Calibri"/>
        <family val="2"/>
        <scheme val="minor"/>
      </rPr>
      <t xml:space="preserve">
</t>
    </r>
    <r>
      <rPr>
        <sz val="10"/>
        <rFont val="Calibri"/>
        <family val="2"/>
        <scheme val="minor"/>
      </rPr>
      <t>The participant agreement mentions data registries several times, but not a Qualified Clinical Data Registry specifically. However, it does mention "through a Data Registry as specified by CMS."</t>
    </r>
    <r>
      <rPr>
        <b/>
        <sz val="10"/>
        <rFont val="Calibri"/>
        <family val="2"/>
        <scheme val="minor"/>
      </rPr>
      <t xml:space="preserve">
Document</t>
    </r>
    <r>
      <rPr>
        <sz val="10"/>
        <rFont val="Calibri"/>
        <family val="2"/>
        <scheme val="minor"/>
      </rPr>
      <t xml:space="preserve">: Oncology Care Model Participation Agreement 
</t>
    </r>
    <r>
      <rPr>
        <b/>
        <sz val="10"/>
        <rFont val="Calibri"/>
        <family val="2"/>
        <scheme val="minor"/>
      </rPr>
      <t xml:space="preserve">
</t>
    </r>
    <r>
      <rPr>
        <i/>
        <sz val="10"/>
        <rFont val="Calibri"/>
        <family val="2"/>
        <scheme val="minor"/>
      </rPr>
      <t xml:space="preserve">C. Quality Measure Reporting and Collection of Clinical Data: 
     1. The practice-reported quality data and </t>
    </r>
    <r>
      <rPr>
        <i/>
        <u/>
        <sz val="10"/>
        <rFont val="Calibri"/>
        <family val="2"/>
        <scheme val="minor"/>
      </rPr>
      <t>clinical data will be reported through a Data Registry as specified by CMS</t>
    </r>
    <r>
      <rPr>
        <i/>
        <sz val="10"/>
        <rFont val="Calibri"/>
        <family val="2"/>
        <scheme val="minor"/>
      </rPr>
      <t xml:space="preserve">. The Practice must completely, timely, and accurately report quality measures and cancer-specific clinical data. Complete reporting means that the Practice meets all of the reporting requirements set forth in Appendix D. (p. </t>
    </r>
    <r>
      <rPr>
        <i/>
        <strike/>
        <sz val="10"/>
        <color rgb="FFFF0000"/>
        <rFont val="Calibri (Body)"/>
      </rPr>
      <t>48</t>
    </r>
    <r>
      <rPr>
        <i/>
        <sz val="10"/>
        <rFont val="Calibri"/>
        <family val="2"/>
        <scheme val="minor"/>
      </rPr>
      <t xml:space="preserve"> </t>
    </r>
    <r>
      <rPr>
        <i/>
        <sz val="10"/>
        <color rgb="FF00B050"/>
        <rFont val="Calibri (Body)"/>
      </rPr>
      <t>53</t>
    </r>
    <r>
      <rPr>
        <i/>
        <sz val="10"/>
        <rFont val="Calibri"/>
        <family val="2"/>
        <scheme val="minor"/>
      </rPr>
      <t>)</t>
    </r>
    <r>
      <rPr>
        <b/>
        <sz val="10"/>
        <rFont val="Calibri"/>
        <family val="2"/>
        <scheme val="minor"/>
      </rPr>
      <t xml:space="preserve">
</t>
    </r>
    <r>
      <rPr>
        <i/>
        <sz val="10"/>
        <rFont val="Calibri"/>
        <family val="2"/>
        <scheme val="minor"/>
      </rPr>
      <t>A. Evaluation Requirements: The Practice must participate in an independent evaluation conducted by CMS and/or its designees aimed at assessing the impact of OCM on the goals of better health, better health care, and lower Medicare per capita costs for OCM Beneficiaries.
    2. Secondary Data:</t>
    </r>
    <r>
      <rPr>
        <i/>
        <u/>
        <sz val="10"/>
        <rFont val="Calibri"/>
        <family val="2"/>
        <scheme val="minor"/>
      </rPr>
      <t xml:space="preserve"> Quality and Clinical data submitted to the OCM Data Registry</t>
    </r>
    <r>
      <rPr>
        <i/>
        <sz val="10"/>
        <rFont val="Calibri"/>
        <family val="2"/>
        <scheme val="minor"/>
      </rPr>
      <t>. (p.</t>
    </r>
    <r>
      <rPr>
        <i/>
        <strike/>
        <sz val="10"/>
        <color rgb="FFFF0000"/>
        <rFont val="Calibri (Body)"/>
      </rPr>
      <t>51</t>
    </r>
    <r>
      <rPr>
        <i/>
        <sz val="10"/>
        <rFont val="Calibri"/>
        <family val="2"/>
        <scheme val="minor"/>
      </rPr>
      <t xml:space="preserve"> </t>
    </r>
    <r>
      <rPr>
        <i/>
        <sz val="10"/>
        <color rgb="FF00B050"/>
        <rFont val="Calibri (Body)"/>
      </rPr>
      <t>56</t>
    </r>
    <r>
      <rPr>
        <i/>
        <sz val="10"/>
        <rFont val="Calibri"/>
        <family val="2"/>
        <scheme val="minor"/>
      </rPr>
      <t xml:space="preserve">)
</t>
    </r>
    <r>
      <rPr>
        <b/>
        <sz val="10"/>
        <rFont val="Calibri"/>
        <family val="2"/>
        <scheme val="minor"/>
      </rPr>
      <t xml:space="preserve">
</t>
    </r>
    <r>
      <rPr>
        <i/>
        <sz val="10"/>
        <rFont val="Calibri"/>
        <family val="2"/>
        <scheme val="minor"/>
      </rPr>
      <t>3. Quality Measure and</t>
    </r>
    <r>
      <rPr>
        <i/>
        <u/>
        <sz val="10"/>
        <rFont val="Calibri"/>
        <family val="2"/>
        <scheme val="minor"/>
      </rPr>
      <t xml:space="preserve"> Clinical Data Reporting</t>
    </r>
    <r>
      <rPr>
        <i/>
        <sz val="10"/>
        <rFont val="Calibri"/>
        <family val="2"/>
        <scheme val="minor"/>
      </rPr>
      <t xml:space="preserve">
     a. The Practice shall </t>
    </r>
    <r>
      <rPr>
        <i/>
        <u/>
        <sz val="10"/>
        <rFont val="Calibri"/>
        <family val="2"/>
        <scheme val="minor"/>
      </rPr>
      <t>submit to the Data Registry</t>
    </r>
    <r>
      <rPr>
        <i/>
        <sz val="10"/>
        <rFont val="Calibri"/>
        <family val="2"/>
        <scheme val="minor"/>
      </rPr>
      <t xml:space="preserve"> at intervals no more frequent than quarterly. (p. D 4 of 5)</t>
    </r>
  </si>
  <si>
    <r>
      <t xml:space="preserve">Mandated (strict)
</t>
    </r>
    <r>
      <rPr>
        <b/>
        <sz val="10"/>
        <rFont val="Calibri"/>
        <family val="2"/>
        <scheme val="minor"/>
      </rPr>
      <t>Document</t>
    </r>
    <r>
      <rPr>
        <sz val="10"/>
        <rFont val="Calibri"/>
        <family val="2"/>
        <scheme val="minor"/>
      </rPr>
      <t xml:space="preserve">: Oncology Care Model Participation Agreement
</t>
    </r>
    <r>
      <rPr>
        <strike/>
        <sz val="10"/>
        <color rgb="FFFF0000"/>
        <rFont val="Calibri (Body)"/>
      </rPr>
      <t xml:space="preserve">Participants are responsible for total cost of care as described in Appendix B. (p. 21)
</t>
    </r>
    <r>
      <rPr>
        <sz val="10"/>
        <rFont val="Calibri"/>
        <family val="2"/>
        <scheme val="minor"/>
      </rPr>
      <t xml:space="preserve">
</t>
    </r>
    <r>
      <rPr>
        <sz val="10"/>
        <color rgb="FF00B050"/>
        <rFont val="Calibri (Body)"/>
      </rPr>
      <t>All Medicare Part A and B expenditures for services furnished to the OCM Beneficiary during the Episode will be included in the total cost of care as described in Appendix B. (p. 23)</t>
    </r>
  </si>
  <si>
    <r>
      <t xml:space="preserve">Mandated (strict)
</t>
    </r>
    <r>
      <rPr>
        <b/>
        <sz val="10"/>
        <rFont val="Calibri"/>
        <family val="2"/>
        <scheme val="minor"/>
      </rPr>
      <t>Document</t>
    </r>
    <r>
      <rPr>
        <sz val="10"/>
        <rFont val="Calibri"/>
        <family val="2"/>
        <scheme val="minor"/>
      </rPr>
      <t xml:space="preserve">: Oncology Care Model Participation Agreement
</t>
    </r>
    <r>
      <rPr>
        <strike/>
        <sz val="10"/>
        <color rgb="FFFF0000"/>
        <rFont val="Calibri (Body)"/>
      </rPr>
      <t>Mandated practice redesign activity of using data to continuously improve its performance and achieve the goals of OCM. (Appendix C)</t>
    </r>
    <r>
      <rPr>
        <sz val="10"/>
        <rFont val="Calibri"/>
        <family val="2"/>
        <scheme val="minor"/>
      </rPr>
      <t xml:space="preserve">
</t>
    </r>
    <r>
      <rPr>
        <sz val="10"/>
        <color rgb="FF00B050"/>
        <rFont val="Calibri (Body)"/>
      </rPr>
      <t>3.	Use of data for continuous quality improvement
The Practice must collect and report data on quality metrics as set forth in Appendix D. Upon request by the Practice, CMS will offer actionable feedback in the form of regular feedback reports, in a time and manner to be determined by CMS, to the Practice to support continuous quality improvement. The Practice shall utilize the data to continuously improve its performance and achieve the goals of OCM. (p. C1 of 4)</t>
    </r>
  </si>
  <si>
    <r>
      <t xml:space="preserve">Implied (lenient)
</t>
    </r>
    <r>
      <rPr>
        <b/>
        <sz val="10"/>
        <rFont val="Calibri"/>
        <family val="2"/>
        <scheme val="minor"/>
      </rPr>
      <t>Document Title</t>
    </r>
    <r>
      <rPr>
        <sz val="10"/>
        <rFont val="Calibri"/>
        <family val="2"/>
        <scheme val="minor"/>
      </rPr>
      <t xml:space="preserve">: Oncology Care Model Participation Agreement 
Appendix C. OCM Practice Redesign Activities
     In order to be eligible for continued participation in OCM, the Practice must implement six </t>
    </r>
    <r>
      <rPr>
        <u/>
        <sz val="10"/>
        <rFont val="Calibri"/>
        <family val="2"/>
        <scheme val="minor"/>
      </rPr>
      <t>Practice Redesign Activities</t>
    </r>
    <r>
      <rPr>
        <sz val="10"/>
        <rFont val="Calibri"/>
        <family val="2"/>
        <scheme val="minor"/>
      </rPr>
      <t xml:space="preserve">...The Practice is required to implement all Enhanced Services and use data for </t>
    </r>
    <r>
      <rPr>
        <u/>
        <sz val="10"/>
        <rFont val="Calibri"/>
        <family val="2"/>
        <scheme val="minor"/>
      </rPr>
      <t>continuous quality improvement</t>
    </r>
    <r>
      <rPr>
        <sz val="10"/>
        <rFont val="Calibri"/>
        <family val="2"/>
        <scheme val="minor"/>
      </rPr>
      <t xml:space="preserve">, another Practice Redesign Activity, within 90 days of the Start Date. (p. C 1 of 4)
</t>
    </r>
    <r>
      <rPr>
        <i/>
        <sz val="10"/>
        <rFont val="Calibri"/>
        <family val="2"/>
        <scheme val="minor"/>
      </rPr>
      <t xml:space="preserve">          
</t>
    </r>
    <r>
      <rPr>
        <sz val="10"/>
        <rFont val="Calibri"/>
        <family val="2"/>
        <scheme val="minor"/>
      </rPr>
      <t>See Appendix C for a list of OCM Practice Redesign Activities that improve quality and create a culture in which all staff actively participates in improvement activities. (p. C 1 of 4 to C 4 of 4)</t>
    </r>
    <r>
      <rPr>
        <i/>
        <sz val="10"/>
        <rFont val="Calibri"/>
        <family val="2"/>
        <scheme val="minor"/>
      </rPr>
      <t xml:space="preserve">
</t>
    </r>
    <r>
      <rPr>
        <sz val="10"/>
        <rFont val="Calibri"/>
        <family val="2"/>
        <scheme val="minor"/>
      </rPr>
      <t xml:space="preserve">
</t>
    </r>
    <r>
      <rPr>
        <strike/>
        <sz val="10"/>
        <color rgb="FFFF0000"/>
        <rFont val="Calibri (Body)"/>
      </rPr>
      <t>Participants are responsible for total cost of care.  Mandated practice redesign activity of using data to continuously improve its performance and achieve the goals of OCM.</t>
    </r>
    <r>
      <rPr>
        <sz val="10"/>
        <rFont val="Calibri"/>
        <family val="2"/>
        <scheme val="minor"/>
      </rPr>
      <t xml:space="preserve">
</t>
    </r>
  </si>
  <si>
    <t>In order to receive credit for this activity, MIPS eligible clinicians must utilize the Centers for Disease Control (CDC) Guideline for Prescribing Opioids for Chronic Pain via clinical decision support (CDS). For CDS to be most effective, it needs to be built directly into the clinician workflow and support decision making on a specific patient at the point of care.
Specific examples of how the guideline could be incorporated into a CDS workflow include, but are not limited to: electronic health record (EHR)-based prescribing prompts, order sets that require review of guidelines before prescriptions can be entered, and prompts requiring review of guidelines before a subsequent action can be taken in the record.</t>
  </si>
  <si>
    <r>
      <t xml:space="preserve">Mandated (strict)
</t>
    </r>
    <r>
      <rPr>
        <strike/>
        <sz val="10"/>
        <color rgb="FFFF0000"/>
        <rFont val="Calibri (Body)"/>
      </rPr>
      <t xml:space="preserve">Document: BPCI Advanced Participation Agreement
This waiver allows Medicare payment for telehealth services regardless of whether the service is furnished to a BPCI Advanced Beneficiary located in a telehealth originating site, provided that the telehealth service is furnished to a BPCI Advanced Beneficiary in a BPCI Advanced Beneficiary’s home or place of residence during a BPCI Advanced Clinical Episode by an Eligible Telehealth Provider (as defined in Section III of this Appendix G) in accordance with all other Medicare coverage and payment criteria, including the remaining provisions of section 1834(m) of the Act and regulations at 42 C.F.R. § 410.78. (p. 117)
Document: BPCI Advanced PA Amendment 2
Section I is amended to replace the phrase “during a BPCI Advanced Clinical Episode by an Eligible Telehealth Provider” with “during a BPCI Advanced Clinical Episode for which the Participant has committed to be held accountable in the Participant Profile, and is furnished by an Eligible Telehealth Provider”. </t>
    </r>
    <r>
      <rPr>
        <strike/>
        <sz val="10"/>
        <rFont val="Calibri (Body)"/>
      </rPr>
      <t xml:space="preserve">
</t>
    </r>
    <r>
      <rPr>
        <sz val="10"/>
        <rFont val="Calibri"/>
        <family val="2"/>
        <scheme val="minor"/>
      </rPr>
      <t xml:space="preserve">
</t>
    </r>
    <r>
      <rPr>
        <b/>
        <sz val="10"/>
        <color rgb="FF00B050"/>
        <rFont val="Calibri (Body)"/>
      </rPr>
      <t>Document</t>
    </r>
    <r>
      <rPr>
        <sz val="10"/>
        <color rgb="FF00B050"/>
        <rFont val="Calibri (Body)"/>
      </rPr>
      <t>: Bundled Payments for Care Improvement Advanced Amended and Restated Participation Agreement
CMS waives the originating site requirements in sections 1834(m)(4)(C)(i) (geographic limitations) and (ii) (setting limitations) of the Act, as those sections may be amended from time to time during the Agreement Term, and the corresponding regulations at 42 C.F.R. § 410.78(b)(3) and (4). This waiver allows Medicare payment for telehealth services regardless of whether the service is furnished to a BPCI Advanced Beneficiary located in a telehealth originating site, provided that the telehealth service is furnished to a BPCI Advanced Beneficiary in a BPCI Advanced Beneficiary’s home or place of residence during a Clinical Episode in a Clinical Episode Service Line Group for which the Participant has committed to be held accountable in the Participant Profile, and is furnished by an Eligible Telehealth Provider (as defined in Section III of this Appendix G) in accordance with all other Medicare coverage and payment criteria, including the remaining provisions of section 1834(m) of the Act and regulations at 42 C.F.R. § 410.78. (p. 116)</t>
    </r>
  </si>
  <si>
    <r>
      <t xml:space="preserve">Mandated (strict)
</t>
    </r>
    <r>
      <rPr>
        <b/>
        <sz val="10"/>
        <rFont val="Calibri"/>
        <family val="2"/>
        <scheme val="minor"/>
      </rPr>
      <t xml:space="preserve">
</t>
    </r>
    <r>
      <rPr>
        <b/>
        <strike/>
        <sz val="10"/>
        <color rgb="FFFF0000"/>
        <rFont val="Calibri (Body)"/>
      </rPr>
      <t>Document</t>
    </r>
    <r>
      <rPr>
        <strike/>
        <sz val="10"/>
        <color rgb="FFFF0000"/>
        <rFont val="Calibri (Body)"/>
      </rPr>
      <t xml:space="preserve">: BPCI Advanced Participation Agreement
15.6. CMS will administer and analyze a BPCI Advanced Beneficiary experience survey for purposes of conducting the Model Evaluation. (p.63)
</t>
    </r>
    <r>
      <rPr>
        <sz val="10"/>
        <rFont val="Calibri"/>
        <family val="2"/>
        <scheme val="minor"/>
      </rPr>
      <t xml:space="preserve">
</t>
    </r>
    <r>
      <rPr>
        <b/>
        <sz val="10"/>
        <color rgb="FF00B050"/>
        <rFont val="Calibri (Body)"/>
      </rPr>
      <t xml:space="preserve">Document: </t>
    </r>
    <r>
      <rPr>
        <sz val="10"/>
        <color rgb="FF00B050"/>
        <rFont val="Calibri (Body)"/>
      </rPr>
      <t xml:space="preserve">Bundled Payments for Care Improvement Advanced Amended and Restated Participation Agreement
15.6 CMS will administer and analyze a BPCI Advanced Beneficiary experience survey for purposes of conducting the Model Evaluation. (p. 65)
</t>
    </r>
  </si>
  <si>
    <r>
      <t xml:space="preserve">Mandated (strict)
Document: </t>
    </r>
    <r>
      <rPr>
        <strike/>
        <sz val="10"/>
        <color rgb="FFFF0000"/>
        <rFont val="Calibri (Body)"/>
      </rPr>
      <t>BCPI Advanced Participation Agreement</t>
    </r>
    <r>
      <rPr>
        <sz val="10"/>
        <rFont val="Calibri"/>
        <family val="2"/>
        <scheme val="minor"/>
      </rPr>
      <t xml:space="preserve"> </t>
    </r>
    <r>
      <rPr>
        <sz val="10"/>
        <color rgb="FF00B050"/>
        <rFont val="Calibri (Body)"/>
      </rPr>
      <t>Bundled Payments for Care Improvement Advanced Amended and Restated Participation Agreement</t>
    </r>
    <r>
      <rPr>
        <sz val="10"/>
        <rFont val="Calibri"/>
        <family val="2"/>
        <scheme val="minor"/>
      </rPr>
      <t xml:space="preserve">
4.4 Use of CEHRT. As of the Start Date, the Participant shall use CEHRT, and shall require its Participating Practitioners to use CEHRT, in a manner sufficient to meet the applicable requirements of the Advanced Alternative Payment Model criterion under 42
C.F.R. § 414.1415(a)(1)(i), including any amendments thereto. Prior to the start of each Model Year during the Agreement Performance Period, the Participant is required to certify, as part of the Participant’s Care Redesign Plan, its intent to use CEHRT throughout such Model Year in a manner sufficient to meet the requirements as set forth in 42 C.F.R. § 414.1415(a)(1)(i). </t>
    </r>
    <r>
      <rPr>
        <strike/>
        <sz val="10"/>
        <color rgb="FFFF0000"/>
        <rFont val="Calibri (Body)"/>
      </rPr>
      <t>(p. 20)</t>
    </r>
    <r>
      <rPr>
        <sz val="10"/>
        <color rgb="FFFF0000"/>
        <rFont val="Calibri (Body)"/>
      </rPr>
      <t xml:space="preserve"> </t>
    </r>
    <r>
      <rPr>
        <sz val="10"/>
        <color rgb="FF00B050"/>
        <rFont val="Calibri (Body)"/>
      </rPr>
      <t>(p. 21)</t>
    </r>
    <r>
      <rPr>
        <sz val="10"/>
        <rFont val="Calibri"/>
        <family val="2"/>
        <scheme val="minor"/>
      </rPr>
      <t xml:space="preserve">
Page </t>
    </r>
    <r>
      <rPr>
        <strike/>
        <sz val="10"/>
        <color rgb="FFFF0000"/>
        <rFont val="Calibri (Body)"/>
      </rPr>
      <t xml:space="preserve">8 </t>
    </r>
    <r>
      <rPr>
        <sz val="10"/>
        <color rgb="FF00B050"/>
        <rFont val="Calibri (Body)"/>
      </rPr>
      <t>9</t>
    </r>
    <r>
      <rPr>
        <sz val="10"/>
        <rFont val="Calibri"/>
        <family val="2"/>
        <scheme val="minor"/>
      </rPr>
      <t xml:space="preserve">: “BPCI Advanced Activities” means activities related to the overall care of BPCI Advanced Beneficiaries during a Clinical Episode, which include: furnishing direct patient care to BPCI Advanced Beneficiaries in a manner that reduces cost or improves quality; engaging in Care Redesign; </t>
    </r>
    <r>
      <rPr>
        <strike/>
        <sz val="10"/>
        <color rgb="FFFF0000"/>
        <rFont val="Calibri (Body)"/>
      </rPr>
      <t>reporting</t>
    </r>
    <r>
      <rPr>
        <sz val="10"/>
        <rFont val="Calibri"/>
        <family val="2"/>
        <scheme val="minor"/>
      </rPr>
      <t xml:space="preserve"> </t>
    </r>
    <r>
      <rPr>
        <sz val="10"/>
        <color rgb="FF00B050"/>
        <rFont val="Calibri (Body)"/>
      </rPr>
      <t>performing</t>
    </r>
    <r>
      <rPr>
        <sz val="10"/>
        <rFont val="Calibri"/>
        <family val="2"/>
        <scheme val="minor"/>
      </rPr>
      <t xml:space="preserve"> on quality measures described in Article 4.3 and Appendix D of this Agreement; using CEHRT in accordance with Article 4.4; performing a minimum of four MIPS Improvement Activities in accordance with Article 4.5; and any other related activities specified by CMS.</t>
    </r>
  </si>
  <si>
    <r>
      <t xml:space="preserve">Mandated (strict)
</t>
    </r>
    <r>
      <rPr>
        <strike/>
        <sz val="10"/>
        <rFont val="Calibri"/>
        <family val="2"/>
      </rPr>
      <t xml:space="preserve">
</t>
    </r>
    <r>
      <rPr>
        <strike/>
        <sz val="10"/>
        <color rgb="FFFF0000"/>
        <rFont val="Calibri"/>
        <family val="2"/>
      </rPr>
      <t xml:space="preserve">Document: Bundled Payments for Care Improvement Advanced Participation Agreement (9/15/2019)
Page 63: "15.6. CMS will administer and analyze a BPCI Advanced Beneficiary experience survey for purposes of conducting the Model Evaluation."
</t>
    </r>
    <r>
      <rPr>
        <sz val="10"/>
        <rFont val="Calibri"/>
        <family val="2"/>
      </rPr>
      <t xml:space="preserve">
</t>
    </r>
    <r>
      <rPr>
        <b/>
        <sz val="10"/>
        <color rgb="FF00B050"/>
        <rFont val="Calibri"/>
        <family val="2"/>
      </rPr>
      <t>Document:</t>
    </r>
    <r>
      <rPr>
        <sz val="10"/>
        <color rgb="FF00B050"/>
        <rFont val="Calibri"/>
        <family val="2"/>
      </rPr>
      <t xml:space="preserve"> Bundled Payments for Care Improvement Advanced Amended and Restated Participation Agreement
15.6 CMS will administer and analyze a BPCI Advanced Beneficiary experience survey for purposes of conducting the Model Evaluation. (p. 65)</t>
    </r>
  </si>
  <si>
    <r>
      <t xml:space="preserve">Mandated (strict)
This model operates under a total cost of care concept (possibly with exceptions). Therefore participants will need to develop analytic capabilities, hence this IA is applicable.
</t>
    </r>
    <r>
      <rPr>
        <b/>
        <sz val="10"/>
        <color rgb="FF00B050"/>
        <rFont val="Calibri (Body)"/>
      </rPr>
      <t>Document:</t>
    </r>
    <r>
      <rPr>
        <sz val="10"/>
        <color rgb="FF00B050"/>
        <rFont val="Calibri (Body)"/>
      </rPr>
      <t xml:space="preserve"> Bundled Payments for Care Improvement Advanced Amended and Restated Participation Agreement
3.3 Information on Organizational Readiness. The Participant shall provide CMS with the following information within 10 Days of the date of a request by CMS:
(a) Information confirming the organizational readiness of the Participant, and the systems to be used, for the measurement of clinical quality and cost effectiveness across all Downstream Episode Initiators, Participating Practitioners, NPRA Sharing Partners, NPRA Sharing Group Practice Practitioners, and BPCI Advanced Entities;
(b) Information confirming the organizational readiness of the Participant, and accounting systems to be used, to measure and track NPRA payments received from CMS, Repayment Amounts and Excess Spending Amounts owed to CMS, Internal Cost Savings, and Administrative Services, and to provide feedback to all Downstream Episode Initiators, Participating Practitioners, NPRA Sharing Partners, NPRA Sharing Group Practice Practitioners, and BPCI Advanced Entities; (p. 19)</t>
    </r>
  </si>
  <si>
    <r>
      <t xml:space="preserve">Mandated (strict)
</t>
    </r>
    <r>
      <rPr>
        <b/>
        <strike/>
        <sz val="10"/>
        <color rgb="FFFF0000"/>
        <rFont val="Calibri"/>
        <family val="2"/>
      </rPr>
      <t>Document</t>
    </r>
    <r>
      <rPr>
        <strike/>
        <sz val="10"/>
        <color rgb="FFFF0000"/>
        <rFont val="Calibri"/>
        <family val="2"/>
      </rPr>
      <t xml:space="preserve">: Bundled Payments for Care Improvement Advanced Participation Agreement (9/15/2019)
Page 63: "15.6. CMS will administer and analyze a BPCI Advanced Beneficiary experience survey for purposes of conducting the Model Evaluation."
</t>
    </r>
    <r>
      <rPr>
        <sz val="10"/>
        <color rgb="FF00B050"/>
        <rFont val="Calibri"/>
        <family val="2"/>
      </rPr>
      <t xml:space="preserve">
</t>
    </r>
    <r>
      <rPr>
        <b/>
        <sz val="10"/>
        <color rgb="FF00B050"/>
        <rFont val="Calibri"/>
        <family val="2"/>
      </rPr>
      <t>Document:</t>
    </r>
    <r>
      <rPr>
        <sz val="10"/>
        <color rgb="FF00B050"/>
        <rFont val="Calibri"/>
        <family val="2"/>
      </rPr>
      <t xml:space="preserve"> Bundled Payments for Care Improvement Advanced Amended and Restated Participation Agreement
15.6 CMS will administer and analyze a BPCI Advanced Beneficiary experience survey for purposes of conducting the Model Evaluation. (p. 65)</t>
    </r>
  </si>
  <si>
    <r>
      <t xml:space="preserve">Mandated (strict)
</t>
    </r>
    <r>
      <rPr>
        <strike/>
        <sz val="10"/>
        <color rgb="FFFF0000"/>
        <rFont val="Calibri (Body)"/>
      </rPr>
      <t xml:space="preserve">Document: Bundled Payments for Care Improvement Advanced Participation Agreement (9/15/2019)
Page 109: Required Quality Measures Set
     All Clinical Episodes
          "Advance Care Plan (CMS 047; NQF #0326*)
           *NQF-endorsed at the physician-level. See the BPCI Advanced Reconciliation Specifications on the BPCI Advanced webpage for information regarding the applicability of this quality measure."
</t>
    </r>
    <r>
      <rPr>
        <sz val="10"/>
        <rFont val="Calibri"/>
        <family val="2"/>
        <scheme val="minor"/>
      </rPr>
      <t xml:space="preserve">
</t>
    </r>
    <r>
      <rPr>
        <b/>
        <sz val="10"/>
        <color rgb="FF00B050"/>
        <rFont val="Calibri (Body)"/>
      </rPr>
      <t>Document</t>
    </r>
    <r>
      <rPr>
        <sz val="10"/>
        <color rgb="FF00B050"/>
        <rFont val="Calibri (Body)"/>
      </rPr>
      <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and Alternate Quality Measures
• Advance Care Plan (NQF #0326) (Quality Data Code (QDC))</t>
    </r>
    <r>
      <rPr>
        <sz val="10"/>
        <rFont val="Calibri"/>
        <family val="2"/>
        <scheme val="minor"/>
      </rPr>
      <t xml:space="preserve"> 
</t>
    </r>
  </si>
  <si>
    <r>
      <t xml:space="preserve">Implied (lenient)
</t>
    </r>
    <r>
      <rPr>
        <strike/>
        <sz val="10"/>
        <color rgb="FFFF0000"/>
        <rFont val="Calibri (Body)"/>
      </rPr>
      <t xml:space="preserve">Document: BPCI Advanced Participation Agreement
[Note: the measure below is </t>
    </r>
    <r>
      <rPr>
        <strike/>
        <u/>
        <sz val="10"/>
        <color rgb="FFFF0000"/>
        <rFont val="Calibri (Body)"/>
      </rPr>
      <t>not</t>
    </r>
    <r>
      <rPr>
        <strike/>
        <sz val="10"/>
        <color rgb="FFFF0000"/>
        <rFont val="Calibri (Body)"/>
      </rPr>
      <t xml:space="preserve"> part of the Alternate Measure Set}
Appendix D: Required Quality Measure Set includes the following measure for acute myocardial infarction episodes:
AMI Excess Days: Excess Days in Acute Care after Hospitalization for Acute Myocardial Infarction (CMS 2706; NQF #2881) (p. 109)</t>
    </r>
    <r>
      <rPr>
        <sz val="10"/>
        <color rgb="FF00B050"/>
        <rFont val="Calibri (Body)"/>
      </rPr>
      <t xml:space="preserve">
Document: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 Excess Days in Acute Care after Hospitalization for AMI (NQF #2881) (IQR) </t>
    </r>
  </si>
  <si>
    <t xml:space="preserve">Develop pathways to neighborhood/community-based resources to support patient health goals that could include one or more of the following:
• Maintain formal (referral) links to community-based chronic disease self management support programs, exercise programs and other wellness resources with the potential for bidirectional flow of information; and provide a guide to available community resources.
• Including through the use of tools that facilitate electronic communication between settings;
• Screen patients for health-harming legal needs;
• Screen and assess patients for social needs using tools that are preferably health IT enabled and that include to any extent standards-based, coded
question/field for the capture of data as is feasible and available as part of such tool; and/or
• Provide a guide to available community resources. 
</t>
  </si>
  <si>
    <r>
      <t xml:space="preserve">Mandated (strict)
</t>
    </r>
    <r>
      <rPr>
        <b/>
        <sz val="10"/>
        <rFont val="Calibri"/>
        <family val="2"/>
        <scheme val="minor"/>
      </rPr>
      <t>Document</t>
    </r>
    <r>
      <rPr>
        <sz val="10"/>
        <rFont val="Calibri"/>
        <family val="2"/>
        <scheme val="minor"/>
      </rPr>
      <t>: Oncology Care Model Participation Agreement
Appendix D. Quality Measures and Clinical Data
     1.</t>
    </r>
    <r>
      <rPr>
        <b/>
        <sz val="10"/>
        <rFont val="Calibri"/>
        <family val="2"/>
        <scheme val="minor"/>
      </rPr>
      <t xml:space="preserve"> </t>
    </r>
    <r>
      <rPr>
        <u/>
        <sz val="10"/>
        <rFont val="Calibri"/>
        <family val="2"/>
        <scheme val="minor"/>
      </rPr>
      <t>Quality Measures List</t>
    </r>
    <r>
      <rPr>
        <sz val="10"/>
        <rFont val="Calibri"/>
        <family val="2"/>
        <scheme val="minor"/>
      </rPr>
      <t xml:space="preserve">
          Mandated quality measure assessing person and caregiver experience and outcomes: </t>
    </r>
    <r>
      <rPr>
        <sz val="10"/>
        <color rgb="FF00B050"/>
        <rFont val="Calibri (Body)"/>
      </rPr>
      <t>Patient-reported Experience of Care (Collected by CMS Contractor)</t>
    </r>
    <r>
      <rPr>
        <sz val="10"/>
        <rFont val="Calibri"/>
        <family val="2"/>
        <scheme val="minor"/>
      </rPr>
      <t xml:space="preserve"> (p. D </t>
    </r>
    <r>
      <rPr>
        <strike/>
        <sz val="10"/>
        <color rgb="FFFF0000"/>
        <rFont val="Calibri (Body)"/>
      </rPr>
      <t>1</t>
    </r>
    <r>
      <rPr>
        <sz val="10"/>
        <rFont val="Calibri"/>
        <family val="2"/>
        <scheme val="minor"/>
      </rPr>
      <t xml:space="preserve"> </t>
    </r>
    <r>
      <rPr>
        <sz val="10"/>
        <color rgb="FF00B050"/>
        <rFont val="Calibri (Body)"/>
      </rPr>
      <t>2</t>
    </r>
    <r>
      <rPr>
        <sz val="10"/>
        <rFont val="Calibri"/>
        <family val="2"/>
        <scheme val="minor"/>
      </rPr>
      <t xml:space="preserve"> of 5)</t>
    </r>
  </si>
  <si>
    <t xml:space="preserve">Provide longitudinal care management to patients at high risk for adverse health outcome or harm that could include one or more of the following:
Use a consistent method to assign and adjust global risk status for all empaneled patients to allow risk stratification into actionable risk cohorts. 
Monitor the risk-stratification method and refine as necessary to improve accuracy of risk status identification;
Use a personalized plan of care for patients at high risk for adverse health outcome or harm, integrating patient goals, values and priorities; and/or
Use on-site practice-based or shared care managers to proactively monitor and coordinate care for the highest risk cohort of patients.
</t>
  </si>
  <si>
    <r>
      <rPr>
        <sz val="10"/>
        <color theme="1"/>
        <rFont val="Calibri (Body)"/>
      </rPr>
      <t>Implied (lenient)</t>
    </r>
    <r>
      <rPr>
        <strike/>
        <sz val="10"/>
        <color rgb="FFFF0000"/>
        <rFont val="Calibri"/>
        <family val="2"/>
        <scheme val="minor"/>
      </rPr>
      <t xml:space="preserve">
</t>
    </r>
    <r>
      <rPr>
        <strike/>
        <sz val="10"/>
        <color rgb="FFFF0000"/>
        <rFont val="Calibri (Body)"/>
      </rPr>
      <t xml:space="preserve">Document: Years 6-7 App B Revised Actuarial Methodology 10.12.18 final
</t>
    </r>
    <r>
      <rPr>
        <sz val="10"/>
        <color theme="1"/>
        <rFont val="Calibri (Body)"/>
      </rPr>
      <t>Patient preferences documented in the medical record (p. 8)</t>
    </r>
    <r>
      <rPr>
        <strike/>
        <sz val="10"/>
        <color rgb="FFFF0000"/>
        <rFont val="Calibri (Body)"/>
      </rPr>
      <t xml:space="preserve">
</t>
    </r>
    <r>
      <rPr>
        <sz val="10"/>
        <rFont val="Calibri"/>
        <family val="2"/>
        <scheme val="minor"/>
      </rPr>
      <t xml:space="preserve">
</t>
    </r>
    <r>
      <rPr>
        <sz val="10"/>
        <color rgb="FF00B050"/>
        <rFont val="Calibri"/>
        <family val="2"/>
        <scheme val="minor"/>
      </rPr>
      <t xml:space="preserve">Document: Appendix A IAH Solicitation
"Participating practices </t>
    </r>
    <r>
      <rPr>
        <u/>
        <sz val="10"/>
        <color rgb="FF00B050"/>
        <rFont val="Calibri (Body)"/>
      </rPr>
      <t>must</t>
    </r>
    <r>
      <rPr>
        <sz val="10"/>
        <color rgb="FF00B050"/>
        <rFont val="Calibri"/>
        <family val="2"/>
        <scheme val="minor"/>
      </rPr>
      <t xml:space="preserve"> make in-home visits </t>
    </r>
    <r>
      <rPr>
        <u/>
        <sz val="10"/>
        <color rgb="FF00B050"/>
        <rFont val="Calibri (Body)"/>
      </rPr>
      <t>tailored to an individual patient’s needs</t>
    </r>
    <r>
      <rPr>
        <sz val="10"/>
        <color rgb="FF00B050"/>
        <rFont val="Calibri"/>
        <family val="2"/>
        <scheme val="minor"/>
      </rPr>
      <t xml:space="preserve">.  Each practice must be available 24 hours per day, 7 days a week to </t>
    </r>
    <r>
      <rPr>
        <u/>
        <sz val="10"/>
        <color rgb="FF00B050"/>
        <rFont val="Calibri"/>
        <family val="2"/>
        <scheme val="minor"/>
      </rPr>
      <t>c</t>
    </r>
    <r>
      <rPr>
        <u/>
        <sz val="10"/>
        <color rgb="FF00B050"/>
        <rFont val="Calibri (Body)"/>
      </rPr>
      <t>arry out plans of care</t>
    </r>
    <r>
      <rPr>
        <sz val="10"/>
        <color rgb="FF00B050"/>
        <rFont val="Calibri"/>
        <family val="2"/>
        <scheme val="minor"/>
      </rPr>
      <t xml:space="preserve">."
</t>
    </r>
  </si>
  <si>
    <r>
      <t xml:space="preserve">Implied (lenient)
</t>
    </r>
    <r>
      <rPr>
        <b/>
        <sz val="10"/>
        <color theme="1"/>
        <rFont val="Calibri"/>
        <family val="2"/>
        <scheme val="minor"/>
      </rPr>
      <t>Document</t>
    </r>
    <r>
      <rPr>
        <sz val="10"/>
        <color theme="1"/>
        <rFont val="Calibri"/>
        <family val="2"/>
        <scheme val="minor"/>
      </rPr>
      <t xml:space="preserve">: Years 6-7 App B Revised Actuarial Methodology 10.12.18 final
Number of inpatient admissions for ambulatory-care sensitive conditions; 
Number of readmissions within 30 days; 
Number of ED visits for ambulatory-care sensitive conditions; 
</t>
    </r>
    <r>
      <rPr>
        <sz val="10"/>
        <color rgb="FF00B050"/>
        <rFont val="Calibri (Body)"/>
      </rPr>
      <t>Contact with beneficiaries within 48 hours upon admission to the hospital, and discharge from the hospital and/or ED</t>
    </r>
    <r>
      <rPr>
        <sz val="10"/>
        <color theme="1"/>
        <rFont val="Calibri"/>
        <family val="2"/>
        <scheme val="minor"/>
      </rPr>
      <t xml:space="preserve">
Medication reconciliation in the home (p.8)</t>
    </r>
  </si>
  <si>
    <r>
      <t xml:space="preserve">Mandated (strict)
</t>
    </r>
    <r>
      <rPr>
        <b/>
        <sz val="10"/>
        <rFont val="Calibri"/>
        <family val="2"/>
      </rPr>
      <t>Document: PCF Practice Participation Agreement</t>
    </r>
    <r>
      <rPr>
        <sz val="10"/>
        <rFont val="Calibri"/>
        <family val="2"/>
      </rPr>
      <t xml:space="preserve">
</t>
    </r>
    <r>
      <rPr>
        <strike/>
        <sz val="10"/>
        <color rgb="FFFF0000"/>
        <rFont val="Calibri"/>
        <family val="2"/>
      </rPr>
      <t xml:space="preserve">Access and Continuity builds on the patient-Practitioner relationship to ensure patients receive the right care at the right time from the right care team member. The PCF Practice must provide 24/7 access to a Care Team Practitioner with real-time access to the EHR. If in Practice Risk Group 3 or 4, the PCF Practice must deepen this work by also providing timely callbacks to PCF Beneficiaries.
</t>
    </r>
    <r>
      <rPr>
        <sz val="10"/>
        <rFont val="Calibri"/>
        <family val="2"/>
      </rPr>
      <t xml:space="preserve">
</t>
    </r>
    <r>
      <rPr>
        <sz val="10"/>
        <color rgb="FF00B050"/>
        <rFont val="Calibri"/>
        <family val="2"/>
      </rPr>
      <t>• Provide 24/7 access to a care team Practitioner with real-time access to EHR.
• Additional Requirement for Practice Risk Groups 3 &amp; 4:
  - Ensure timely callbacks for high-risk PCF Beneficiaries with complex care needs. (pg. 70)</t>
    </r>
  </si>
  <si>
    <r>
      <t xml:space="preserve">Mandated (strict)
</t>
    </r>
    <r>
      <rPr>
        <b/>
        <sz val="10"/>
        <color theme="1"/>
        <rFont val="Calibri"/>
        <family val="2"/>
      </rPr>
      <t>Document: PCF Practice Participation Agreement</t>
    </r>
    <r>
      <rPr>
        <sz val="10"/>
        <color theme="1"/>
        <rFont val="Calibri"/>
        <family val="2"/>
      </rPr>
      <t xml:space="preserve">
The PCF Practice shall procure a CMS-approved vendor to conduct the Consumer Assessment of Healthcare Providers &amp; Systems (</t>
    </r>
    <r>
      <rPr>
        <u/>
        <sz val="10"/>
        <color theme="1"/>
        <rFont val="Calibri"/>
        <family val="2"/>
      </rPr>
      <t>CAHPS</t>
    </r>
    <r>
      <rPr>
        <sz val="10"/>
        <color theme="1"/>
        <rFont val="Calibri"/>
        <family val="2"/>
      </rPr>
      <t>®), also known as the</t>
    </r>
    <r>
      <rPr>
        <u/>
        <sz val="10"/>
        <color theme="1"/>
        <rFont val="Calibri"/>
        <family val="2"/>
      </rPr>
      <t xml:space="preserve"> Patient Experience of Care Surveys (</t>
    </r>
    <r>
      <rPr>
        <sz val="10"/>
        <color theme="1"/>
        <rFont val="Calibri"/>
        <family val="2"/>
      </rPr>
      <t>PECS) (“PECS” hereafter). (p. 4</t>
    </r>
    <r>
      <rPr>
        <sz val="10"/>
        <color rgb="FF00B050"/>
        <rFont val="Calibri"/>
        <family val="2"/>
      </rPr>
      <t>0</t>
    </r>
    <r>
      <rPr>
        <sz val="10"/>
        <color theme="1"/>
        <rFont val="Calibri"/>
        <family val="2"/>
      </rPr>
      <t>)</t>
    </r>
  </si>
  <si>
    <r>
      <t xml:space="preserve">Mandated (strict)
</t>
    </r>
    <r>
      <rPr>
        <b/>
        <sz val="10"/>
        <rFont val="Calibri"/>
        <family val="2"/>
      </rPr>
      <t>Document</t>
    </r>
    <r>
      <rPr>
        <sz val="10"/>
        <rFont val="Calibri"/>
        <family val="2"/>
      </rPr>
      <t>: PCF Practice Participation Agreement
The PCF Practice shall submit CQM(s) via a qualified registry or qualified clinical data registry (QCDR) that is included on the Merit-based Incentive Payment System (MIPS) Final approved list of qualified registries or the MIPS Final approved list of QCDRs, respectively,</t>
    </r>
    <r>
      <rPr>
        <sz val="10"/>
        <color rgb="FF00B050"/>
        <rFont val="Calibri"/>
        <family val="2"/>
      </rPr>
      <t xml:space="preserve"> for Performance Year 1</t>
    </r>
    <r>
      <rPr>
        <sz val="10"/>
        <rFont val="Calibri"/>
        <family val="2"/>
      </rPr>
      <t>, or via an alternative method identified by CMS for the PCF Practice to report the CQM data If CMS identifies such an alternative method, CMS will notify the PCF Practice, in a manner to be determined by CMS, at least 30 days prior to the applicable Reporting Period. (</t>
    </r>
    <r>
      <rPr>
        <sz val="10"/>
        <color rgb="FF00B050"/>
        <rFont val="Calibri"/>
        <family val="2"/>
      </rPr>
      <t>pg. 40</t>
    </r>
    <r>
      <rPr>
        <sz val="10"/>
        <rFont val="Calibri"/>
        <family val="2"/>
      </rPr>
      <t>)</t>
    </r>
  </si>
  <si>
    <r>
      <t xml:space="preserve">Mandated (strict)
</t>
    </r>
    <r>
      <rPr>
        <b/>
        <sz val="10"/>
        <rFont val="Calibri"/>
        <family val="2"/>
      </rPr>
      <t>Document</t>
    </r>
    <r>
      <rPr>
        <sz val="10"/>
        <rFont val="Calibri"/>
        <family val="2"/>
      </rPr>
      <t xml:space="preserve">: PCF Practice Participation Agreement
</t>
    </r>
    <r>
      <rPr>
        <sz val="10"/>
        <color rgb="FF00B050"/>
        <rFont val="Calibri"/>
        <family val="2"/>
      </rPr>
      <t xml:space="preserve">Care Management supports the optimal management of complex care targeted to those most likely to benefit. The PCF Practice must provide risk-stratified care management. If in Practice Risk Group 3 or 4, the PCF Practice must deepen this work by engaging high-risk PCF Beneficiaries in health care planning and ensuring that PCF Beneficiaries receive appropriate services from other health care providers (e.g., DME items and services).
• Provide risk-stratified care management for all empaneled patients.
• Ensure all PCF Beneficiaries receive timely follow-up contact from the PCF Practice after ED visits and hospitalizations.
Additional Requirement for Practice Risk Groups 3 &amp; 4:
• Collaborate with all high-risk PCF Beneficiaries to develop and maintain documented personalized care plans addressing their goals, preferences, and values. (pg. 70)
</t>
    </r>
    <r>
      <rPr>
        <u/>
        <sz val="10"/>
        <rFont val="Calibri"/>
        <family val="2"/>
      </rPr>
      <t xml:space="preserve">
</t>
    </r>
    <r>
      <rPr>
        <strike/>
        <u/>
        <sz val="10"/>
        <color rgb="FFFF0000"/>
        <rFont val="Calibri"/>
        <family val="2"/>
      </rPr>
      <t>Planned Care and Population Health</t>
    </r>
    <r>
      <rPr>
        <strike/>
        <sz val="10"/>
        <color rgb="FFFF0000"/>
        <rFont val="Calibri"/>
        <family val="2"/>
      </rPr>
      <t xml:space="preserve"> capabilities enable the PCF Practice to meet the </t>
    </r>
    <r>
      <rPr>
        <strike/>
        <u/>
        <sz val="10"/>
        <color rgb="FFFF0000"/>
        <rFont val="Calibri"/>
        <family val="2"/>
      </rPr>
      <t xml:space="preserve">preventive and chronic care needs </t>
    </r>
    <r>
      <rPr>
        <strike/>
        <sz val="10"/>
        <color rgb="FFFF0000"/>
        <rFont val="Calibri"/>
        <family val="2"/>
      </rPr>
      <t xml:space="preserve">of the entire PCF Beneficiary population. The PCF Practice must </t>
    </r>
    <r>
      <rPr>
        <strike/>
        <u/>
        <sz val="10"/>
        <color rgb="FFFF0000"/>
        <rFont val="Calibri"/>
        <family val="2"/>
      </rPr>
      <t>set goals and continuously improve upon key outcome measures</t>
    </r>
    <r>
      <rPr>
        <strike/>
        <sz val="10"/>
        <color rgb="FFFF0000"/>
        <rFont val="Calibri"/>
        <family val="2"/>
      </rPr>
      <t xml:space="preserve">. (p. 73)
Comprehensiveness and Coordination increases the breadth and depth of primary care, while facilitating care for PCF Beneficiaries as it occurs outside of the PCF Practice. The PCF Practice must </t>
    </r>
    <r>
      <rPr>
        <strike/>
        <u/>
        <sz val="10"/>
        <color rgb="FFFF0000"/>
        <rFont val="Calibri"/>
        <family val="2"/>
      </rPr>
      <t>integrate behavioral health care, and assess PCF Beneficiaries’ psychosocial needs</t>
    </r>
    <r>
      <rPr>
        <strike/>
        <sz val="10"/>
        <color rgb="FFFF0000"/>
        <rFont val="Calibri"/>
        <family val="2"/>
      </rPr>
      <t>. If in Practice Risk Group 3 or 4, the PCF Practice must deepen this work by creating an inventory of services and supports in the community to address its PCF Beneficiaries’ complex psychosocial needs.</t>
    </r>
  </si>
  <si>
    <r>
      <t xml:space="preserve">Mandated (strict)
</t>
    </r>
    <r>
      <rPr>
        <b/>
        <sz val="10"/>
        <rFont val="Calibri"/>
        <family val="2"/>
      </rPr>
      <t>Document</t>
    </r>
    <r>
      <rPr>
        <sz val="10"/>
        <rFont val="Calibri"/>
        <family val="2"/>
      </rPr>
      <t xml:space="preserve">: PCF Practice Participation Agreement
Care Management supports the optimal management of complex care targeted to those most likely to benefit. The PCF Practice must provide risk-stratified care management. If in Practice Risk Group 3 or 4, the PCF Practice must deepen this work by engaging high-risk PCF Beneficiaries in health care planning and ensuring that PCF Beneficiaries receive appropriate services from other health care providers (e.g., DME items and services).
PCF Care Requirements: </t>
    </r>
    <r>
      <rPr>
        <u/>
        <sz val="10"/>
        <rFont val="Calibri"/>
        <family val="2"/>
      </rPr>
      <t>Provide risk-stratified care management for all empaneled patients</t>
    </r>
    <r>
      <rPr>
        <sz val="10"/>
        <rFont val="Calibri"/>
        <family val="2"/>
      </rPr>
      <t>. (p. 7</t>
    </r>
    <r>
      <rPr>
        <sz val="10"/>
        <color rgb="FF00B050"/>
        <rFont val="Calibri"/>
        <family val="2"/>
      </rPr>
      <t>0</t>
    </r>
    <r>
      <rPr>
        <sz val="10"/>
        <rFont val="Calibri"/>
        <family val="2"/>
      </rPr>
      <t>)</t>
    </r>
  </si>
  <si>
    <r>
      <t xml:space="preserve">Mandated (strict)
</t>
    </r>
    <r>
      <rPr>
        <b/>
        <sz val="10"/>
        <rFont val="Calibri"/>
        <family val="2"/>
      </rPr>
      <t>Document</t>
    </r>
    <r>
      <rPr>
        <sz val="10"/>
        <rFont val="Calibri"/>
        <family val="2"/>
      </rPr>
      <t xml:space="preserve">: PCF Practice Participation Agreement
Care Management supports the optimal management of complex care targeted to those most likely to benefit. The PCF Practice must provide risk-stratified care management. If in Practice Risk Group 3 or 4, the PCF Practice must deepen this work by </t>
    </r>
    <r>
      <rPr>
        <u/>
        <sz val="10"/>
        <rFont val="Calibri"/>
        <family val="2"/>
      </rPr>
      <t>engaging high-risk PCF Beneficiaries in health care planning</t>
    </r>
    <r>
      <rPr>
        <sz val="10"/>
        <rFont val="Calibri"/>
        <family val="2"/>
      </rPr>
      <t xml:space="preserve"> and ensuring that PCF Beneficiaries receive appropriate services from other health care providers (e.g., DME items and services).
</t>
    </r>
    <r>
      <rPr>
        <sz val="10"/>
        <color rgb="FF00B050"/>
        <rFont val="Calibri"/>
        <family val="2"/>
      </rPr>
      <t xml:space="preserve">PCF Care Requirements: 
• </t>
    </r>
    <r>
      <rPr>
        <u/>
        <sz val="10"/>
        <color rgb="FF00B050"/>
        <rFont val="Calibri"/>
        <family val="2"/>
      </rPr>
      <t>Provide risk-stratified care management for all empaneled patients</t>
    </r>
    <r>
      <rPr>
        <sz val="10"/>
        <color rgb="FF00B050"/>
        <rFont val="Calibri"/>
        <family val="2"/>
      </rPr>
      <t xml:space="preserve">. 
• Ensure all PCF Beneficiaries receive timely </t>
    </r>
    <r>
      <rPr>
        <u/>
        <sz val="10"/>
        <color rgb="FF00B050"/>
        <rFont val="Calibri"/>
        <family val="2"/>
      </rPr>
      <t>follow-up contact</t>
    </r>
    <r>
      <rPr>
        <sz val="10"/>
        <color rgb="FF00B050"/>
        <rFont val="Calibri"/>
        <family val="2"/>
      </rPr>
      <t xml:space="preserve"> from the PCF Practice after ED visits and hospitalizations.
Additional Requirement for Practice Risk Groups 3 &amp; 4:
• Collaborate with all high-risk PCF Beneficiaries to </t>
    </r>
    <r>
      <rPr>
        <u/>
        <sz val="10"/>
        <color rgb="FF00B050"/>
        <rFont val="Calibri"/>
        <family val="2"/>
      </rPr>
      <t>develop and maintain documented personalized care plans</t>
    </r>
    <r>
      <rPr>
        <sz val="10"/>
        <color rgb="FF00B050"/>
        <rFont val="Calibri"/>
        <family val="2"/>
      </rPr>
      <t xml:space="preserve"> addressing their goals, preferences, and values. (pg. 70)</t>
    </r>
    <r>
      <rPr>
        <sz val="10"/>
        <rFont val="Calibri"/>
        <family val="2"/>
      </rPr>
      <t xml:space="preserve">
Planned Care and Population Health capabilities</t>
    </r>
    <r>
      <rPr>
        <u/>
        <sz val="10"/>
        <rFont val="Calibri"/>
        <family val="2"/>
      </rPr>
      <t xml:space="preserve"> enable the PCF Practice to meet the preventive and chronic care needs of the entire PCF Beneficiary population</t>
    </r>
    <r>
      <rPr>
        <sz val="10"/>
        <rFont val="Calibri"/>
        <family val="2"/>
      </rPr>
      <t>. The PCF Practice must set goals and continuously improve upon key outcome measures. (p. 7</t>
    </r>
    <r>
      <rPr>
        <sz val="10"/>
        <color rgb="FF00B050"/>
        <rFont val="Calibri"/>
        <family val="2"/>
      </rPr>
      <t>0</t>
    </r>
    <r>
      <rPr>
        <sz val="10"/>
        <rFont val="Calibri"/>
        <family val="2"/>
      </rPr>
      <t>)</t>
    </r>
  </si>
  <si>
    <r>
      <t xml:space="preserve">Mandated (strict)
</t>
    </r>
    <r>
      <rPr>
        <b/>
        <sz val="10"/>
        <color theme="1"/>
        <rFont val="Calibri"/>
        <family val="2"/>
      </rPr>
      <t>Document</t>
    </r>
    <r>
      <rPr>
        <sz val="10"/>
        <color theme="1"/>
        <rFont val="Calibri"/>
        <family val="2"/>
      </rPr>
      <t>: PCF Practice Participation Agreement
Care Management supports the optimal management of complex care targeted to those most likely to benefit.</t>
    </r>
    <r>
      <rPr>
        <u/>
        <sz val="10"/>
        <color theme="1"/>
        <rFont val="Calibri"/>
        <family val="2"/>
      </rPr>
      <t xml:space="preserve"> The PCF Practice must provide risk-stratified care management.</t>
    </r>
    <r>
      <rPr>
        <sz val="10"/>
        <color theme="1"/>
        <rFont val="Calibri"/>
        <family val="2"/>
      </rPr>
      <t xml:space="preserve"> If in Practice Risk Group 3 or 4, the PCF Practice must deepen this work by engaging high-risk PCF Beneficiaries in health care planning and ensuring that PCF Beneficiaries receive appropriate services from other health care providers (e.g., DME items and services). (p. 7</t>
    </r>
    <r>
      <rPr>
        <sz val="10"/>
        <color rgb="FF00B050"/>
        <rFont val="Calibri"/>
        <family val="2"/>
      </rPr>
      <t>0</t>
    </r>
    <r>
      <rPr>
        <sz val="10"/>
        <color theme="1"/>
        <rFont val="Calibri"/>
        <family val="2"/>
      </rPr>
      <t xml:space="preserve">)
PCF Care Requirements: 
• Provide </t>
    </r>
    <r>
      <rPr>
        <u/>
        <sz val="10"/>
        <color theme="1"/>
        <rFont val="Calibri"/>
        <family val="2"/>
      </rPr>
      <t>risk-stratified care management</t>
    </r>
    <r>
      <rPr>
        <sz val="10"/>
        <color theme="1"/>
        <rFont val="Calibri"/>
        <family val="2"/>
      </rPr>
      <t xml:space="preserve"> for all empaneled patients. 
• Ensure all PCF Beneficiaries receive </t>
    </r>
    <r>
      <rPr>
        <u/>
        <sz val="10"/>
        <color theme="1"/>
        <rFont val="Calibri"/>
        <family val="2"/>
      </rPr>
      <t>timely follow-up contact from the PCF Practice after ED visits and hospitalizations</t>
    </r>
    <r>
      <rPr>
        <sz val="10"/>
        <color theme="1"/>
        <rFont val="Calibri"/>
        <family val="2"/>
      </rPr>
      <t xml:space="preserve">.
Additional Requirement for Practice Risk Groups 3 &amp; 4:
</t>
    </r>
    <r>
      <rPr>
        <sz val="10"/>
        <color rgb="FF00B050"/>
        <rFont val="Calibri"/>
        <family val="2"/>
      </rPr>
      <t xml:space="preserve">• Collaborate with all high-risk PCF Beneficiaries to develop and maintain documented </t>
    </r>
    <r>
      <rPr>
        <u/>
        <sz val="10"/>
        <color rgb="FF00B050"/>
        <rFont val="Calibri"/>
        <family val="2"/>
      </rPr>
      <t>personalized care plans addressing their goals, preferences, and values</t>
    </r>
    <r>
      <rPr>
        <sz val="10"/>
        <color rgb="FF00B050"/>
        <rFont val="Calibri"/>
        <family val="2"/>
      </rPr>
      <t>. (pg. 70)</t>
    </r>
  </si>
  <si>
    <r>
      <t xml:space="preserve">Mandated (strict)
</t>
    </r>
    <r>
      <rPr>
        <b/>
        <sz val="10"/>
        <color theme="1"/>
        <rFont val="Calibri"/>
        <family val="2"/>
        <scheme val="minor"/>
      </rPr>
      <t>Document</t>
    </r>
    <r>
      <rPr>
        <sz val="10"/>
        <color theme="1"/>
        <rFont val="Calibri"/>
        <family val="2"/>
        <scheme val="minor"/>
      </rPr>
      <t xml:space="preserve">: PCF Practice Participation Agreement
Care Management supports the optimal management of complex care targeted to those most likely to benefit. </t>
    </r>
    <r>
      <rPr>
        <u/>
        <sz val="10"/>
        <color theme="1"/>
        <rFont val="Calibri"/>
        <family val="2"/>
        <scheme val="minor"/>
      </rPr>
      <t>The PCF Practice must provide risk-stratified care management</t>
    </r>
    <r>
      <rPr>
        <sz val="10"/>
        <color theme="1"/>
        <rFont val="Calibri"/>
        <family val="2"/>
        <scheme val="minor"/>
      </rPr>
      <t>. If in Practice Risk Group 3 or 4, the PCF Practice must deepen this work by engaging high-risk PCF Beneficiaries in health care planning and ensuring that PCF Beneficiaries receive appropriate services from other health care providers (e.g., DME items and services). (pg. 7</t>
    </r>
    <r>
      <rPr>
        <sz val="10"/>
        <color rgb="FF00B050"/>
        <rFont val="Calibri (Body)"/>
      </rPr>
      <t>0</t>
    </r>
    <r>
      <rPr>
        <sz val="10"/>
        <color theme="1"/>
        <rFont val="Calibri"/>
        <family val="2"/>
        <scheme val="minor"/>
      </rPr>
      <t xml:space="preserve">)
PCF Care Requirements: 
</t>
    </r>
    <r>
      <rPr>
        <sz val="10"/>
        <color theme="1"/>
        <rFont val="Calibri (Body)"/>
      </rPr>
      <t xml:space="preserve">• Ensure all PCF Beneficiaries receive </t>
    </r>
    <r>
      <rPr>
        <u/>
        <sz val="10"/>
        <color theme="1"/>
        <rFont val="Calibri"/>
        <family val="2"/>
        <scheme val="minor"/>
      </rPr>
      <t>timely follow-up contact from the PCF Practice after ED visits and hospitalizations</t>
    </r>
    <r>
      <rPr>
        <sz val="10"/>
        <color theme="1"/>
        <rFont val="Calibri"/>
        <family val="2"/>
        <scheme val="minor"/>
      </rPr>
      <t>.(pg. 7</t>
    </r>
    <r>
      <rPr>
        <sz val="10"/>
        <color rgb="FF00B050"/>
        <rFont val="Calibri (Body)"/>
      </rPr>
      <t>0</t>
    </r>
    <r>
      <rPr>
        <sz val="10"/>
        <color theme="1"/>
        <rFont val="Calibri"/>
        <family val="2"/>
        <scheme val="minor"/>
      </rPr>
      <t>)</t>
    </r>
  </si>
  <si>
    <r>
      <t xml:space="preserve">Implied (lenient)
</t>
    </r>
    <r>
      <rPr>
        <b/>
        <sz val="10"/>
        <rFont val="Calibri"/>
        <family val="2"/>
      </rPr>
      <t>Document</t>
    </r>
    <r>
      <rPr>
        <sz val="10"/>
        <rFont val="Calibri"/>
        <family val="2"/>
      </rPr>
      <t>: PCF Practice Participation Agreement
Comprehensiveness and Coordination increases the breadth and depth of primary care, while facilitating care for PCF Beneficiaries as it occurs outside of the PCF Practice. The PCF Practice must integrate behavioral health care, and assess PCF Beneficiaries’ psychosocial needs. (pg. 7</t>
    </r>
    <r>
      <rPr>
        <sz val="10"/>
        <color rgb="FF00B050"/>
        <rFont val="Calibri"/>
        <family val="2"/>
      </rPr>
      <t>0</t>
    </r>
    <r>
      <rPr>
        <sz val="10"/>
        <rFont val="Calibri"/>
        <family val="2"/>
      </rPr>
      <t xml:space="preserve">)
If in Practice Risk Group 3 or 4, the PCF Practice must deepen this work by creating an inventory of services and supports in the community to address its PCF Beneficiaries’ complex psychosocial needs. </t>
    </r>
    <r>
      <rPr>
        <sz val="10"/>
        <color rgb="FF00B050"/>
        <rFont val="Calibri"/>
        <family val="2"/>
      </rPr>
      <t xml:space="preserve">(pg. 70)
Additional Requirements for Practice Risk Groups 3 &amp; 4:
• Ensure </t>
    </r>
    <r>
      <rPr>
        <u/>
        <sz val="10"/>
        <color rgb="FF00B050"/>
        <rFont val="Calibri"/>
        <family val="2"/>
      </rPr>
      <t>coordinated referral management</t>
    </r>
    <r>
      <rPr>
        <sz val="10"/>
        <color rgb="FF00B050"/>
        <rFont val="Calibri"/>
        <family val="2"/>
      </rPr>
      <t xml:space="preserve"> through formal relationships or agreements with specialty groups and other care organizations for your high risk PCF Beneficiary population.
• Create and maintain an </t>
    </r>
    <r>
      <rPr>
        <u/>
        <sz val="10"/>
        <color rgb="FF00B050"/>
        <rFont val="Calibri"/>
        <family val="2"/>
      </rPr>
      <t>inventory of services and supports in the community</t>
    </r>
    <r>
      <rPr>
        <sz val="10"/>
        <color rgb="FF00B050"/>
        <rFont val="Calibri"/>
        <family val="2"/>
      </rPr>
      <t xml:space="preserve"> to meet PCF Beneficiaries’ health related social needs.</t>
    </r>
  </si>
  <si>
    <r>
      <t xml:space="preserve">Mandated (strict)
</t>
    </r>
    <r>
      <rPr>
        <b/>
        <sz val="10"/>
        <rFont val="Calibri"/>
        <family val="2"/>
      </rPr>
      <t>Document</t>
    </r>
    <r>
      <rPr>
        <sz val="10"/>
        <rFont val="Calibri"/>
        <family val="2"/>
      </rPr>
      <t xml:space="preserve">: PCF Practice Participation Agreement 
</t>
    </r>
    <r>
      <rPr>
        <sz val="10"/>
        <color rgb="FF00B050"/>
        <rFont val="Calibri"/>
        <family val="2"/>
      </rPr>
      <t xml:space="preserve">For Performance Year 1 only, adopt and maintain a qualified registry or a qualified clinical data registry (QCDR) from the Merit-based Incentive Payment System (MIPS) Final approved list to report MIPS CQM.
There are no health IT requirements associated with the Advanced Care Plan measure for Performance Year 2 and beyond.
The MIPS 047 Advance Care Plan CQM submission format specifications for PCF will be made available in advance of the Reporting Period. (pg. 72)
</t>
    </r>
    <r>
      <rPr>
        <sz val="10"/>
        <rFont val="Calibri"/>
        <family val="2"/>
      </rPr>
      <t xml:space="preserve">
</t>
    </r>
    <r>
      <rPr>
        <strike/>
        <sz val="10"/>
        <color rgb="FFFF0000"/>
        <rFont val="Calibri"/>
        <family val="2"/>
      </rPr>
      <t>047 Advance Care Plan (p. 75)</t>
    </r>
  </si>
  <si>
    <r>
      <t xml:space="preserve">Implied (lenient)
</t>
    </r>
    <r>
      <rPr>
        <b/>
        <sz val="10"/>
        <color theme="1"/>
        <rFont val="Calibri"/>
        <family val="2"/>
      </rPr>
      <t>Document</t>
    </r>
    <r>
      <rPr>
        <sz val="10"/>
        <color theme="1"/>
        <rFont val="Calibri"/>
        <family val="2"/>
      </rPr>
      <t xml:space="preserve">: PCF Practice Participation Agreement
Additional Requirements for Practice Risk Groups 3 &amp; 4:  Ensure </t>
    </r>
    <r>
      <rPr>
        <u/>
        <sz val="10"/>
        <color theme="1"/>
        <rFont val="Calibri"/>
        <family val="2"/>
      </rPr>
      <t>coordinated referral management through formal relationships or agreements with specialty groups</t>
    </r>
    <r>
      <rPr>
        <sz val="10"/>
        <color theme="1"/>
        <rFont val="Calibri"/>
        <family val="2"/>
      </rPr>
      <t xml:space="preserve"> and other care organizations for your high risk PCF Beneficiary population. (</t>
    </r>
    <r>
      <rPr>
        <sz val="10"/>
        <color rgb="FF00B050"/>
        <rFont val="Calibri"/>
        <family val="2"/>
      </rPr>
      <t>pg. 70</t>
    </r>
    <r>
      <rPr>
        <sz val="10"/>
        <color theme="1"/>
        <rFont val="Calibri"/>
        <family val="2"/>
      </rPr>
      <t>)</t>
    </r>
  </si>
  <si>
    <r>
      <t xml:space="preserve">Mandated (strict)
</t>
    </r>
    <r>
      <rPr>
        <b/>
        <sz val="10"/>
        <color theme="1"/>
        <rFont val="Calibri"/>
        <family val="2"/>
      </rPr>
      <t>Document</t>
    </r>
    <r>
      <rPr>
        <sz val="10"/>
        <color theme="1"/>
        <rFont val="Calibri"/>
        <family val="2"/>
      </rPr>
      <t xml:space="preserve">: PCF Practice Participation Agreement
Care Management supports the optimal management of complex care targeted to those most likely to benefit. The PCF Practice must provide risk-stratified care management. If in Practice Risk Group 3 or 4, the PCF Practice must deepen this work by engaging high-risk PCF Beneficiaries in health care planning and ensuring that PCF Beneficiaries receive appropriate services from other health care providers (e.g., DME items and services).
PCF Care Requirements: 
• </t>
    </r>
    <r>
      <rPr>
        <u/>
        <sz val="10"/>
        <color theme="1"/>
        <rFont val="Calibri"/>
        <family val="2"/>
      </rPr>
      <t>Provide risk-stratified care management for all empaneled patients</t>
    </r>
    <r>
      <rPr>
        <sz val="10"/>
        <color theme="1"/>
        <rFont val="Calibri"/>
        <family val="2"/>
      </rPr>
      <t xml:space="preserve">. 
• Ensure </t>
    </r>
    <r>
      <rPr>
        <u/>
        <sz val="10"/>
        <color theme="1"/>
        <rFont val="Calibri"/>
        <family val="2"/>
      </rPr>
      <t>all PCF Beneficiaries receive timely follow-up contact from the PCF Practice after ED visits and hospitalizations</t>
    </r>
    <r>
      <rPr>
        <sz val="10"/>
        <color theme="1"/>
        <rFont val="Calibri"/>
        <family val="2"/>
      </rPr>
      <t xml:space="preserve">.
Additional Requirement for Practice Risk Groups 3 &amp; 4:
• Collaborate with </t>
    </r>
    <r>
      <rPr>
        <u/>
        <sz val="10"/>
        <color theme="1"/>
        <rFont val="Calibri"/>
        <family val="2"/>
      </rPr>
      <t xml:space="preserve">all high-risk PCF Beneficiaries to develop and maintain documented personalized care plans </t>
    </r>
    <r>
      <rPr>
        <sz val="10"/>
        <color theme="1"/>
        <rFont val="Calibri"/>
        <family val="2"/>
      </rPr>
      <t>addressing their goals, preferences, and values. (pg. 7</t>
    </r>
    <r>
      <rPr>
        <sz val="10"/>
        <color rgb="FF00B050"/>
        <rFont val="Calibri"/>
        <family val="2"/>
      </rPr>
      <t>0</t>
    </r>
    <r>
      <rPr>
        <sz val="10"/>
        <color theme="1"/>
        <rFont val="Calibri"/>
        <family val="2"/>
      </rPr>
      <t>)
Health IT for MIPS CQM Reporting – 047 Advance Care Plan (pg. 7</t>
    </r>
    <r>
      <rPr>
        <sz val="10"/>
        <color rgb="FF00B050"/>
        <rFont val="Calibri"/>
        <family val="2"/>
      </rPr>
      <t>2</t>
    </r>
    <r>
      <rPr>
        <sz val="10"/>
        <color theme="1"/>
        <rFont val="Calibri"/>
        <family val="2"/>
      </rPr>
      <t xml:space="preserve">)
</t>
    </r>
    <r>
      <rPr>
        <sz val="10"/>
        <color rgb="FF00B050"/>
        <rFont val="Calibri"/>
        <family val="2"/>
      </rPr>
      <t xml:space="preserve">Patient and Caregiver Engagement </t>
    </r>
    <r>
      <rPr>
        <u/>
        <sz val="10"/>
        <color rgb="FF00B050"/>
        <rFont val="Calibri"/>
        <family val="2"/>
      </rPr>
      <t>involves PCF Beneficiaries in their own care decisions</t>
    </r>
    <r>
      <rPr>
        <sz val="10"/>
        <color rgb="FF00B050"/>
        <rFont val="Calibri"/>
        <family val="2"/>
      </rPr>
      <t xml:space="preserve"> and ensures that PCF Beneficiaries guide PCF Practice improvements. The PCF Practice must implement a regular process for patients and caregivers to advise practice improvement. (pg. 70)</t>
    </r>
  </si>
  <si>
    <r>
      <t xml:space="preserve">Mandated (strict)
</t>
    </r>
    <r>
      <rPr>
        <b/>
        <sz val="10"/>
        <rFont val="Calibri"/>
        <family val="2"/>
        <scheme val="minor"/>
      </rPr>
      <t>Document</t>
    </r>
    <r>
      <rPr>
        <sz val="10"/>
        <rFont val="Calibri"/>
        <family val="2"/>
        <scheme val="minor"/>
      </rPr>
      <t>: PCF Practice Participation Agreement
PCF Care Requirements
Ensure all PCF Beneficiaries receive timely follow-up contact from the PCF Practice after ED visits and hospitalizations. (pg. 7</t>
    </r>
    <r>
      <rPr>
        <sz val="10"/>
        <color rgb="FF00B050"/>
        <rFont val="Calibri (Body)"/>
      </rPr>
      <t>0</t>
    </r>
    <r>
      <rPr>
        <sz val="10"/>
        <rFont val="Calibri"/>
        <family val="2"/>
        <scheme val="minor"/>
      </rPr>
      <t>)</t>
    </r>
  </si>
  <si>
    <r>
      <t xml:space="preserve">Implied (lenient)
</t>
    </r>
    <r>
      <rPr>
        <b/>
        <sz val="10"/>
        <rFont val="Calibri"/>
        <family val="2"/>
        <scheme val="minor"/>
      </rPr>
      <t>Document</t>
    </r>
    <r>
      <rPr>
        <sz val="10"/>
        <rFont val="Calibri"/>
        <family val="2"/>
        <scheme val="minor"/>
      </rPr>
      <t>: PCF Practice Participation Agreement
Comprehensiveness and Coordination increases the breadth and depth of primary care, while facilitating care for PCF Beneficiaries as it occurs outside of the PCF Practice. The PCF Practice must integrate behavioral health care, and assess PCF Beneficiaries’ psychosocial needs. (pg. 7</t>
    </r>
    <r>
      <rPr>
        <sz val="10"/>
        <color rgb="FF00B050"/>
        <rFont val="Calibri (Body)"/>
      </rPr>
      <t>0</t>
    </r>
    <r>
      <rPr>
        <sz val="10"/>
        <rFont val="Calibri"/>
        <family val="2"/>
        <scheme val="minor"/>
      </rPr>
      <t>)
If in Practice Risk Group 3 or 4, the PCF Practice must deepen this work by creating an inventory of services and supports in the community to address its PCF Beneficiaries’ complex psychosocial needs. (pg. 7</t>
    </r>
    <r>
      <rPr>
        <sz val="10"/>
        <color rgb="FF00B050"/>
        <rFont val="Calibri (Body)"/>
      </rPr>
      <t>0</t>
    </r>
    <r>
      <rPr>
        <sz val="10"/>
        <rFont val="Calibri"/>
        <family val="2"/>
        <scheme val="minor"/>
      </rPr>
      <t>)
PCF Care Requirements:
• Ensure all PCF Beneficiaries receive timely follow-up contact from the PCF Practice after ED visits and hospitalizations. (pg. 70)
• Integrate behavioral health into primary care services.
• Assess and support patients’ psychosocial needs.
Additional Requirements for Practice Risk Groups 3 &amp; 4:
• Ensure coordinated referral management through formal relationships or agreements with specialty groups and other care organizations for your high risk PCF Beneficiary population.
• Create and maintain an inventory of services and supports in the community to meet PCF Beneficiaries’ health related social needs  (pg. 70)</t>
    </r>
  </si>
  <si>
    <r>
      <t xml:space="preserve">Implied (lenient)
</t>
    </r>
    <r>
      <rPr>
        <b/>
        <sz val="10"/>
        <rFont val="Calibri"/>
        <family val="2"/>
        <scheme val="minor"/>
      </rPr>
      <t>Document</t>
    </r>
    <r>
      <rPr>
        <sz val="10"/>
        <rFont val="Calibri"/>
        <family val="2"/>
        <scheme val="minor"/>
      </rPr>
      <t>: PCF Practice Participation Agreement
Additional Requirements for Practice Risk Groups 3 &amp; 4:
• Ensure coordinated referral management through formal relationships or agreements with specialty groups and other care organizations for your high risk PCF Beneficiary population. (pg. 70)
• Create and maintain an inventory of services and supports in the community to meet PCF Beneficiaries’ health related social needs. (</t>
    </r>
    <r>
      <rPr>
        <sz val="10"/>
        <color rgb="FF00B050"/>
        <rFont val="Calibri (Body)"/>
      </rPr>
      <t>pg. 70</t>
    </r>
    <r>
      <rPr>
        <sz val="10"/>
        <rFont val="Calibri"/>
        <family val="2"/>
        <scheme val="minor"/>
      </rPr>
      <t>)</t>
    </r>
  </si>
  <si>
    <r>
      <t xml:space="preserve">Mandated (strict)
</t>
    </r>
    <r>
      <rPr>
        <b/>
        <sz val="10"/>
        <rFont val="Calibri"/>
        <family val="2"/>
        <scheme val="minor"/>
      </rPr>
      <t>Document</t>
    </r>
    <r>
      <rPr>
        <sz val="10"/>
        <rFont val="Calibri"/>
        <family val="2"/>
        <scheme val="minor"/>
      </rPr>
      <t xml:space="preserve">: PCF Practice Participation Agreement
Use 2015 Edition CEHRT, </t>
    </r>
    <r>
      <rPr>
        <u/>
        <sz val="10"/>
        <rFont val="Calibri (Body)"/>
      </rPr>
      <t>support data exchange with other practitioners and health system</t>
    </r>
    <r>
      <rPr>
        <sz val="10"/>
        <rFont val="Calibri"/>
        <family val="2"/>
        <scheme val="minor"/>
      </rPr>
      <t>s via standards-based Application Programming Interface (API), and demonstrate a connection to a health information exchange (HIE). (</t>
    </r>
    <r>
      <rPr>
        <sz val="10"/>
        <color rgb="FF00B050"/>
        <rFont val="Calibri (Body)"/>
      </rPr>
      <t>pg. 16</t>
    </r>
    <r>
      <rPr>
        <sz val="10"/>
        <rFont val="Calibri"/>
        <family val="2"/>
        <scheme val="minor"/>
      </rPr>
      <t xml:space="preserve">)
Adopt and maintain participation in a health information exchange (HIE).
The PCF Practice </t>
    </r>
    <r>
      <rPr>
        <u/>
        <sz val="10"/>
        <rFont val="Calibri (Body)"/>
      </rPr>
      <t>must connect to a regional, national, or vendor-mediated health information exchange (HIE)</t>
    </r>
    <r>
      <rPr>
        <sz val="10"/>
        <rFont val="Calibri"/>
        <family val="2"/>
        <scheme val="minor"/>
      </rPr>
      <t xml:space="preserve"> to send and receive electronic health information for all patients. (pg. </t>
    </r>
    <r>
      <rPr>
        <sz val="10"/>
        <color rgb="FF00B050"/>
        <rFont val="Calibri (Body)"/>
      </rPr>
      <t>72</t>
    </r>
    <r>
      <rPr>
        <sz val="10"/>
        <rFont val="Calibri"/>
        <family val="2"/>
        <scheme val="minor"/>
      </rPr>
      <t>)</t>
    </r>
  </si>
  <si>
    <r>
      <t xml:space="preserve">Implied (lenient)
</t>
    </r>
    <r>
      <rPr>
        <b/>
        <sz val="10"/>
        <rFont val="Calibri"/>
        <family val="2"/>
      </rPr>
      <t>Document</t>
    </r>
    <r>
      <rPr>
        <sz val="10"/>
        <rFont val="Calibri"/>
        <family val="2"/>
      </rPr>
      <t>: PCF Practice Participation Agreement
Comprehensiveness and Coordination increases the breadth and depth of primary care, while facilitating care for PCF Beneficiaries as it occurs outside of the PCF Practice. The PCF Practice must integrate behavioral health care, and assess PCF Beneficiaries’ psychosocial needs. (</t>
    </r>
    <r>
      <rPr>
        <sz val="10"/>
        <color rgb="FF00B050"/>
        <rFont val="Calibri"/>
        <family val="2"/>
      </rPr>
      <t>pg. 70</t>
    </r>
    <r>
      <rPr>
        <sz val="10"/>
        <rFont val="Calibri"/>
        <family val="2"/>
      </rPr>
      <t xml:space="preserve">)
</t>
    </r>
    <r>
      <rPr>
        <sz val="10"/>
        <color rgb="FF00B050"/>
        <rFont val="Calibri"/>
        <family val="2"/>
      </rPr>
      <t xml:space="preserve">If in Practice Risk Group 3 or 4, the PCF Practice must deepen this work by creating an </t>
    </r>
    <r>
      <rPr>
        <u/>
        <sz val="10"/>
        <color rgb="FF00B050"/>
        <rFont val="Calibri"/>
        <family val="2"/>
      </rPr>
      <t xml:space="preserve">inventory of services and supports in the community </t>
    </r>
    <r>
      <rPr>
        <sz val="10"/>
        <color rgb="FF00B050"/>
        <rFont val="Calibri"/>
        <family val="2"/>
      </rPr>
      <t xml:space="preserve">to address its PCF Beneficiaries’ complex psychosocial needs. (pg. 70)
</t>
    </r>
    <r>
      <rPr>
        <sz val="10"/>
        <rFont val="Calibri"/>
        <family val="2"/>
      </rPr>
      <t xml:space="preserve">
Additional Requirements for Practice Risk Groups 3 &amp; 4:
• Ensure </t>
    </r>
    <r>
      <rPr>
        <u/>
        <sz val="10"/>
        <rFont val="Calibri"/>
        <family val="2"/>
      </rPr>
      <t>coordinated referral management through formal relationships or agreements with specialty groups and other care organizations</t>
    </r>
    <r>
      <rPr>
        <sz val="10"/>
        <rFont val="Calibri"/>
        <family val="2"/>
      </rPr>
      <t xml:space="preserve"> for your high risk PCF Beneficiary population.
• Create and maintain an</t>
    </r>
    <r>
      <rPr>
        <u/>
        <sz val="10"/>
        <rFont val="Calibri"/>
        <family val="2"/>
      </rPr>
      <t xml:space="preserve"> inventory of services and supports in the community</t>
    </r>
    <r>
      <rPr>
        <sz val="10"/>
        <rFont val="Calibri"/>
        <family val="2"/>
      </rPr>
      <t xml:space="preserve"> to meet PCF Beneficiaries’ health related social needs. (</t>
    </r>
    <r>
      <rPr>
        <sz val="10"/>
        <color rgb="FF00B050"/>
        <rFont val="Calibri"/>
        <family val="2"/>
      </rPr>
      <t>pg. 70</t>
    </r>
    <r>
      <rPr>
        <sz val="10"/>
        <rFont val="Calibri"/>
        <family val="2"/>
      </rPr>
      <t>)</t>
    </r>
  </si>
  <si>
    <r>
      <t>Implied (lenient)</t>
    </r>
    <r>
      <rPr>
        <b/>
        <sz val="10"/>
        <rFont val="Calibri"/>
        <family val="2"/>
      </rPr>
      <t xml:space="preserve">
Document</t>
    </r>
    <r>
      <rPr>
        <sz val="10"/>
        <rFont val="Calibri"/>
        <family val="2"/>
      </rPr>
      <t xml:space="preserve">: PCF Practice Participation Agreement
Use 2015 Edition CEHRT, </t>
    </r>
    <r>
      <rPr>
        <u/>
        <sz val="10"/>
        <rFont val="Calibri"/>
        <family val="2"/>
      </rPr>
      <t xml:space="preserve">support data exchange with other practitioners </t>
    </r>
    <r>
      <rPr>
        <sz val="10"/>
        <rFont val="Calibri"/>
        <family val="2"/>
      </rPr>
      <t xml:space="preserve">and health systems via standards-based Application Programming Interface (API), and demonstrate a connection to a </t>
    </r>
    <r>
      <rPr>
        <u/>
        <sz val="10"/>
        <rFont val="Calibri"/>
        <family val="2"/>
      </rPr>
      <t>health information exchange (HIE</t>
    </r>
    <r>
      <rPr>
        <sz val="10"/>
        <rFont val="Calibri"/>
        <family val="2"/>
      </rPr>
      <t>). (</t>
    </r>
    <r>
      <rPr>
        <sz val="10"/>
        <color rgb="FF00B050"/>
        <rFont val="Calibri"/>
        <family val="2"/>
      </rPr>
      <t>pg. 16</t>
    </r>
    <r>
      <rPr>
        <sz val="10"/>
        <rFont val="Calibri"/>
        <family val="2"/>
      </rPr>
      <t xml:space="preserve">)
Comprehensiveness and Coordination increases the breadth and depth of primary care, while facilitating care for PCF Beneficiaries as it occurs outside of the PCF Practice. </t>
    </r>
    <r>
      <rPr>
        <u/>
        <sz val="10"/>
        <rFont val="Calibri"/>
        <family val="2"/>
      </rPr>
      <t>The PCF Practice must integrate behavioral health care, and assess PCF Beneficiaries’ psychosocial needs</t>
    </r>
    <r>
      <rPr>
        <sz val="10"/>
        <rFont val="Calibri"/>
        <family val="2"/>
      </rPr>
      <t>. If in Practice Risk Group 3 or 4, the PCF Practice must deepen this work by creating an inventory of services and supports in the community to address its PCF Beneficiaries’ complex psychosocial needs. (</t>
    </r>
    <r>
      <rPr>
        <sz val="10"/>
        <color rgb="FF00B050"/>
        <rFont val="Calibri"/>
        <family val="2"/>
      </rPr>
      <t>pg. 70</t>
    </r>
    <r>
      <rPr>
        <sz val="10"/>
        <rFont val="Calibri"/>
        <family val="2"/>
      </rPr>
      <t>)</t>
    </r>
  </si>
  <si>
    <r>
      <t xml:space="preserve">Mandated (strict)
</t>
    </r>
    <r>
      <rPr>
        <b/>
        <sz val="10"/>
        <color theme="1"/>
        <rFont val="Calibri"/>
        <family val="2"/>
        <scheme val="minor"/>
      </rPr>
      <t>Document</t>
    </r>
    <r>
      <rPr>
        <sz val="10"/>
        <color theme="1"/>
        <rFont val="Calibri"/>
        <family val="2"/>
        <scheme val="minor"/>
      </rPr>
      <t>: PCF Practice Participation Agreement
Section 7.04 Patient Experience of Care Measure
a. The PCF Practice shall procure a CMS-approved vendor to conduct the Consumer Assessment of Healthcare Providers &amp; Systems (CAHPS®), also known as the Patient Experience of Care Surveys (PECS) (“PECS” hereafter). (p. 4</t>
    </r>
    <r>
      <rPr>
        <sz val="10"/>
        <color rgb="FF00B050"/>
        <rFont val="Calibri (Body)"/>
      </rPr>
      <t>0</t>
    </r>
    <r>
      <rPr>
        <sz val="10"/>
        <color theme="1"/>
        <rFont val="Calibri"/>
        <family val="2"/>
        <scheme val="minor"/>
      </rPr>
      <t>)</t>
    </r>
  </si>
  <si>
    <r>
      <t xml:space="preserve">Mandated (strict)
</t>
    </r>
    <r>
      <rPr>
        <b/>
        <sz val="10"/>
        <rFont val="Calibri"/>
        <family val="2"/>
        <scheme val="minor"/>
      </rPr>
      <t>Document</t>
    </r>
    <r>
      <rPr>
        <sz val="10"/>
        <rFont val="Calibri"/>
        <family val="2"/>
        <scheme val="minor"/>
      </rPr>
      <t xml:space="preserve">: PCF Participation Agreement
</t>
    </r>
    <r>
      <rPr>
        <sz val="10"/>
        <color rgb="FF00B050"/>
        <rFont val="Calibri"/>
        <family val="2"/>
        <scheme val="minor"/>
      </rPr>
      <t xml:space="preserve">The PCF Practice </t>
    </r>
    <r>
      <rPr>
        <u/>
        <sz val="10"/>
        <color rgb="FF00B050"/>
        <rFont val="Calibri (Body)"/>
      </rPr>
      <t>shall submit CQM(s) via a qualified registry or qualified clinical data registry (QCDR)</t>
    </r>
    <r>
      <rPr>
        <sz val="10"/>
        <color rgb="FF00B050"/>
        <rFont val="Calibri"/>
        <family val="2"/>
        <scheme val="minor"/>
      </rPr>
      <t xml:space="preserve"> that is included on the Merit-based Incentive Payment System (MIPS) Final approved list of qualified registries or the MIPS Final approved list of QCDRs, respectively, for Performance Year 1, or via an alternative method identified by CMS for the PCF Practice to report the CQM data (pg. 40)</t>
    </r>
    <r>
      <rPr>
        <sz val="10"/>
        <rFont val="Calibri"/>
        <family val="2"/>
        <scheme val="minor"/>
      </rPr>
      <t xml:space="preserve">
For Performance Year 1 only, </t>
    </r>
    <r>
      <rPr>
        <u/>
        <sz val="10"/>
        <rFont val="Calibri (Body)"/>
      </rPr>
      <t>adopt and maintain a qualified registry or a qualified clinical data registry (QCDR</t>
    </r>
    <r>
      <rPr>
        <sz val="10"/>
        <rFont val="Calibri"/>
        <family val="2"/>
        <scheme val="minor"/>
      </rPr>
      <t>) from the Merit-based Incentive Payment System (MIPS) Final approved list to report MIPS CQM. (</t>
    </r>
    <r>
      <rPr>
        <sz val="10"/>
        <color rgb="FF00B050"/>
        <rFont val="Calibri (Body)"/>
      </rPr>
      <t>pg. 72</t>
    </r>
    <r>
      <rPr>
        <sz val="10"/>
        <rFont val="Calibri"/>
        <family val="2"/>
        <scheme val="minor"/>
      </rPr>
      <t>)</t>
    </r>
  </si>
  <si>
    <r>
      <t xml:space="preserve">Mandated (strict)
</t>
    </r>
    <r>
      <rPr>
        <b/>
        <sz val="10"/>
        <rFont val="Calibri"/>
        <family val="2"/>
        <scheme val="minor"/>
      </rPr>
      <t>Document</t>
    </r>
    <r>
      <rPr>
        <sz val="10"/>
        <rFont val="Calibri"/>
        <family val="2"/>
        <scheme val="minor"/>
      </rPr>
      <t xml:space="preserve">: PCF Component Participation Agreement
The PCF Practice shall submit CQM(s) via a qualified registry or qualified clinical data registry (QCDR) that is included on the Merit-based Incentive Payment System (MIPS) Final approved list of qualified registries or the MIPS Final approved list of QCDRs, respectively, </t>
    </r>
    <r>
      <rPr>
        <strike/>
        <sz val="10"/>
        <color rgb="FFFF0000"/>
        <rFont val="Calibri (Body)"/>
      </rPr>
      <t>for the applicable Performance Year</t>
    </r>
    <r>
      <rPr>
        <sz val="10"/>
        <rFont val="Calibri"/>
        <family val="2"/>
        <scheme val="minor"/>
      </rPr>
      <t xml:space="preserve"> </t>
    </r>
    <r>
      <rPr>
        <sz val="10"/>
        <color rgb="FF00B050"/>
        <rFont val="Calibri (Body)"/>
      </rPr>
      <t xml:space="preserve">for Performance Year 1, or via an alternative method identified by CMS for the PCF Practice to report the CQM data </t>
    </r>
    <r>
      <rPr>
        <sz val="10"/>
        <rFont val="Calibri"/>
        <family val="2"/>
        <scheme val="minor"/>
      </rPr>
      <t>(p. 4</t>
    </r>
    <r>
      <rPr>
        <sz val="10"/>
        <color rgb="FF00B050"/>
        <rFont val="Calibri (Body)"/>
      </rPr>
      <t>0</t>
    </r>
    <r>
      <rPr>
        <sz val="10"/>
        <rFont val="Calibri"/>
        <family val="2"/>
        <scheme val="minor"/>
      </rPr>
      <t xml:space="preserve">)
</t>
    </r>
    <r>
      <rPr>
        <sz val="10"/>
        <color rgb="FF00B050"/>
        <rFont val="Calibri (Body)"/>
      </rPr>
      <t>For Performance Year 1 only, adopt and maintain a qualified registry or a qualified clinical data registry (QCDR) from the Merit-based Incentive Payment System (MIPS) Final approved list to report MIPS CQM. (pg. 72)</t>
    </r>
  </si>
  <si>
    <r>
      <t xml:space="preserve">Mandated (strict)
</t>
    </r>
    <r>
      <rPr>
        <b/>
        <sz val="10"/>
        <color theme="1"/>
        <rFont val="Calibri"/>
        <family val="2"/>
      </rPr>
      <t>Document</t>
    </r>
    <r>
      <rPr>
        <sz val="10"/>
        <color theme="1"/>
        <rFont val="Calibri"/>
        <family val="2"/>
      </rPr>
      <t xml:space="preserve">: PCF Component Participation Agreement
For each quality measure included in the Quality Gateway, CMS will set a threshold based on national benchmarks for each quality measure. To meet or exceed the Quality Gateway for a Performance Year, </t>
    </r>
    <r>
      <rPr>
        <u/>
        <sz val="10"/>
        <color theme="1"/>
        <rFont val="Calibri"/>
        <family val="2"/>
      </rPr>
      <t>the PCF
Practice must meet the national benchmark thresholds for all measures included in the applicable Quality Gateway</t>
    </r>
    <r>
      <rPr>
        <sz val="10"/>
        <color theme="1"/>
        <rFont val="Calibri"/>
        <family val="2"/>
      </rPr>
      <t xml:space="preserve">. (p. 31)
The PCF Practice shall procure a CMS-approved vendor to conduct the Consumer Assessment of Healthcare Providers &amp; Systems (CAHPS®), also known as the Patient Experience of Care Surveys (PECS) (“PECS” hereafter). (p. 42)
The </t>
    </r>
    <r>
      <rPr>
        <u/>
        <sz val="10"/>
        <color theme="1"/>
        <rFont val="Calibri"/>
        <family val="2"/>
      </rPr>
      <t>PCF Practice shall complete reporting for all patients, regardless of payer or insurance status</t>
    </r>
    <r>
      <rPr>
        <sz val="10"/>
        <color theme="1"/>
        <rFont val="Calibri"/>
        <family val="2"/>
      </rPr>
      <t xml:space="preserve">, who were seen one or more times at the Practice Site, in a patient’s residence, or via telehealth during the Performance Year by one or more of the PCF Practitioners at any point during the Performance Year and who meet the inclusion criteria as specified in the Measure Specification </t>
    </r>
    <r>
      <rPr>
        <u/>
        <sz val="10"/>
        <color theme="1"/>
        <rFont val="Calibri"/>
        <family val="2"/>
      </rPr>
      <t xml:space="preserve">for all quality measures </t>
    </r>
    <r>
      <rPr>
        <sz val="10"/>
        <color theme="1"/>
        <rFont val="Calibri"/>
        <family val="2"/>
      </rPr>
      <t xml:space="preserve">described in Article 7 and in the PCF Payment Methodologies Paper. (p. </t>
    </r>
    <r>
      <rPr>
        <sz val="10"/>
        <color rgb="FF00B050"/>
        <rFont val="Calibri"/>
        <family val="2"/>
      </rPr>
      <t>39</t>
    </r>
    <r>
      <rPr>
        <sz val="10"/>
        <color theme="1"/>
        <rFont val="Calibri"/>
        <family val="2"/>
      </rPr>
      <t>)</t>
    </r>
  </si>
  <si>
    <r>
      <t xml:space="preserve">Mandated (strict)
</t>
    </r>
    <r>
      <rPr>
        <b/>
        <sz val="10"/>
        <rFont val="Calibri"/>
        <family val="2"/>
        <scheme val="minor"/>
      </rPr>
      <t>Document</t>
    </r>
    <r>
      <rPr>
        <sz val="10"/>
        <rFont val="Calibri"/>
        <family val="2"/>
        <scheme val="minor"/>
      </rPr>
      <t>: PCF Component Participation Agreement
The PCF Practice must implement a regular process for patients and caregivers to advise practice improvement. (p. 7</t>
    </r>
    <r>
      <rPr>
        <sz val="10"/>
        <color rgb="FF00B050"/>
        <rFont val="Calibri (Body)"/>
      </rPr>
      <t>0</t>
    </r>
    <r>
      <rPr>
        <sz val="10"/>
        <rFont val="Calibri"/>
        <family val="2"/>
        <scheme val="minor"/>
      </rPr>
      <t>)</t>
    </r>
  </si>
  <si>
    <r>
      <t xml:space="preserve">Implied (lenient)
</t>
    </r>
    <r>
      <rPr>
        <b/>
        <sz val="10"/>
        <rFont val="Calibri"/>
        <family val="2"/>
      </rPr>
      <t>Document</t>
    </r>
    <r>
      <rPr>
        <sz val="10"/>
        <rFont val="Calibri"/>
        <family val="2"/>
      </rPr>
      <t xml:space="preserve">: PCF Component Participation Agreement
The PCF Practice </t>
    </r>
    <r>
      <rPr>
        <u/>
        <sz val="10"/>
        <rFont val="Calibri"/>
        <family val="2"/>
      </rPr>
      <t>must integrate behavioral health care</t>
    </r>
    <r>
      <rPr>
        <sz val="10"/>
        <rFont val="Calibri"/>
        <family val="2"/>
      </rPr>
      <t xml:space="preserve">, and assess PCF Beneficiaries’ psychosocial needs. 
</t>
    </r>
    <r>
      <rPr>
        <sz val="10"/>
        <color rgb="FF00B050"/>
        <rFont val="Calibri"/>
        <family val="2"/>
      </rPr>
      <t>• Ensure coordinated referral management through formal relationships or agreements with specialty groups and other care organizations for your high risk PCF Beneficiary population.
• Create and maintain an inventory of services and supports in the community to meet PCF Beneficiaries’ health related social needs. (pg. 70)</t>
    </r>
  </si>
  <si>
    <r>
      <t>Mandated (strict)
Document: PCF Component Participation Agreement
T</t>
    </r>
    <r>
      <rPr>
        <u/>
        <sz val="10"/>
        <rFont val="Calibri"/>
        <family val="2"/>
      </rPr>
      <t>he PCF Practice must integrate behavioral health care, and assess PCF Beneficiaries’ psychosocial needs</t>
    </r>
    <r>
      <rPr>
        <sz val="10"/>
        <rFont val="Calibri"/>
        <family val="2"/>
      </rPr>
      <t xml:space="preserve">. </t>
    </r>
    <r>
      <rPr>
        <sz val="10"/>
        <color rgb="FF00B050"/>
        <rFont val="Calibri"/>
        <family val="2"/>
      </rPr>
      <t xml:space="preserve">If in Practice Risk Group 3 or 4, the PCF Practice must deepen this work by creating an inventory of services and supports in the community to address its PCF Beneficiaries’ complex psychosocial needs. (pg. 70)
• Integrate behavioral health into primary care services.
• </t>
    </r>
    <r>
      <rPr>
        <u/>
        <sz val="10"/>
        <color rgb="FF00B050"/>
        <rFont val="Calibri"/>
        <family val="2"/>
      </rPr>
      <t>Assess and support patients’ psychosocial needs</t>
    </r>
    <r>
      <rPr>
        <sz val="10"/>
        <color rgb="FF00B050"/>
        <rFont val="Calibri"/>
        <family val="2"/>
      </rPr>
      <t xml:space="preserve">.
Additional Requirements for Practice Risk Groups 3 &amp; 4:
• Ensure </t>
    </r>
    <r>
      <rPr>
        <u/>
        <sz val="10"/>
        <color rgb="FF00B050"/>
        <rFont val="Calibri"/>
        <family val="2"/>
      </rPr>
      <t xml:space="preserve">coordinated referral management through formal relationships or agreements with specialty groups and other care organizations </t>
    </r>
    <r>
      <rPr>
        <sz val="10"/>
        <color rgb="FF00B050"/>
        <rFont val="Calibri"/>
        <family val="2"/>
      </rPr>
      <t>for your high risk PCF Beneficiary population.
• Create and maintain an inventory of services and supports in the community to meet PCF Beneficiaries’ health related social needs. (pg. 70)</t>
    </r>
  </si>
  <si>
    <r>
      <t xml:space="preserve">Implied (lenient)
</t>
    </r>
    <r>
      <rPr>
        <b/>
        <sz val="10"/>
        <rFont val="Calibri"/>
        <family val="2"/>
      </rPr>
      <t>Document</t>
    </r>
    <r>
      <rPr>
        <sz val="10"/>
        <rFont val="Calibri"/>
        <family val="2"/>
      </rPr>
      <t>: PCF Component Participation Agreement
The PCF Practice must integrate behavioral health care, and assess PCF Beneficiaries’ psychosocial needs.</t>
    </r>
    <r>
      <rPr>
        <sz val="10"/>
        <color rgb="FF00B050"/>
        <rFont val="Calibri"/>
        <family val="2"/>
      </rPr>
      <t xml:space="preserve"> If in Practice Risk Group 3 or 4, the PCF Practice must deepen this work by creating an inventory of services and supports in the community to address its PCF Beneficiaries’ complex psychosocial needs.
• </t>
    </r>
    <r>
      <rPr>
        <u/>
        <sz val="10"/>
        <color rgb="FF00B050"/>
        <rFont val="Calibri"/>
        <family val="2"/>
      </rPr>
      <t xml:space="preserve">Integrate behavioral health into primary care services.
</t>
    </r>
    <r>
      <rPr>
        <sz val="10"/>
        <color rgb="FF00B050"/>
        <rFont val="Calibri"/>
        <family val="2"/>
      </rPr>
      <t xml:space="preserve">• </t>
    </r>
    <r>
      <rPr>
        <u/>
        <sz val="10"/>
        <color rgb="FF00B050"/>
        <rFont val="Calibri"/>
        <family val="2"/>
      </rPr>
      <t>Assess and support patients’ psychosocial needs</t>
    </r>
    <r>
      <rPr>
        <sz val="10"/>
        <color rgb="FF00B050"/>
        <rFont val="Calibri"/>
        <family val="2"/>
      </rPr>
      <t xml:space="preserve">. (p. 70)
</t>
    </r>
    <r>
      <rPr>
        <sz val="10"/>
        <rFont val="Calibri"/>
        <family val="2"/>
      </rPr>
      <t xml:space="preserve">
General PCF Practice Requirements:
Use 2015 Edition CEHRT, support data exchange with other practitioners and health systems via standards-based Application Programming Interface (API), and demonstrate a connection to a health information exchange (HIE). (p. 1</t>
    </r>
    <r>
      <rPr>
        <sz val="10"/>
        <color rgb="FF00B050"/>
        <rFont val="Calibri"/>
        <family val="2"/>
      </rPr>
      <t>6</t>
    </r>
    <r>
      <rPr>
        <sz val="10"/>
        <rFont val="Calibri"/>
        <family val="2"/>
      </rPr>
      <t>)</t>
    </r>
  </si>
  <si>
    <r>
      <rPr>
        <sz val="10"/>
        <rFont val="Calibri (Body)"/>
      </rPr>
      <t xml:space="preserve">Implied (lenient)
</t>
    </r>
    <r>
      <rPr>
        <strike/>
        <sz val="10"/>
        <color rgb="FFFF0000"/>
        <rFont val="Calibri (Body)"/>
      </rPr>
      <t>Model Year 4 Alternate Quality Measure Set measure includes "3-Item Care Transition Measure (CTM-3)"
https://innovation.cms.gov/innovation-models/bpci-advanced/quality-measures-fact-sheets</t>
    </r>
    <r>
      <rPr>
        <sz val="10"/>
        <rFont val="Calibri (Body)"/>
      </rPr>
      <t xml:space="preserve">
</t>
    </r>
    <r>
      <rPr>
        <b/>
        <sz val="10"/>
        <color rgb="FF00B050"/>
        <rFont val="Calibri (Body)"/>
      </rPr>
      <t>Document</t>
    </r>
    <r>
      <rPr>
        <sz val="10"/>
        <color rgb="FF00B050"/>
        <rFont val="Calibri (Body)"/>
      </rPr>
      <t xml:space="preserve">: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Alternate Quality Measures
• 3-Item Care Transition Measure (NQF #0228) (IQR)
</t>
    </r>
    <r>
      <rPr>
        <sz val="10"/>
        <color rgb="FF00B050"/>
        <rFont val="Calibri"/>
        <family val="2"/>
        <scheme val="minor"/>
      </rPr>
      <t xml:space="preserve">
</t>
    </r>
  </si>
  <si>
    <r>
      <t xml:space="preserve">Implied (lenient)
</t>
    </r>
    <r>
      <rPr>
        <b/>
        <strike/>
        <sz val="10"/>
        <color rgb="FFFF0000"/>
        <rFont val="Calibri"/>
        <family val="2"/>
      </rPr>
      <t>Document</t>
    </r>
    <r>
      <rPr>
        <strike/>
        <sz val="10"/>
        <color rgb="FFFF0000"/>
        <rFont val="Calibri"/>
        <family val="2"/>
      </rPr>
      <t>: BPCI Advanced Participation Agreement</t>
    </r>
    <r>
      <rPr>
        <sz val="10"/>
        <rFont val="Calibri"/>
        <family val="2"/>
      </rPr>
      <t xml:space="preserve">
One of the quality measures listed is 
AHRQ Patient Safety Measures (PSI 90; NQF #0531)
</t>
    </r>
    <r>
      <rPr>
        <b/>
        <sz val="10"/>
        <color rgb="FF00B050"/>
        <rFont val="Calibri"/>
        <family val="2"/>
      </rPr>
      <t>Document</t>
    </r>
    <r>
      <rPr>
        <sz val="10"/>
        <color rgb="FF00B050"/>
        <rFont val="Calibri"/>
        <family val="2"/>
      </rPr>
      <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 CMS Patient Safety Indicators 90 (NQF #0531) (IQR)</t>
    </r>
  </si>
  <si>
    <r>
      <rPr>
        <sz val="10"/>
        <rFont val="Calibri (Body)"/>
      </rPr>
      <t xml:space="preserve">Implied (lenient)
</t>
    </r>
    <r>
      <rPr>
        <strike/>
        <sz val="10"/>
        <color rgb="FFFF0000"/>
        <rFont val="Calibri (Body)"/>
      </rPr>
      <t xml:space="preserve">
Document: BPCI Advanced Participation Agreement
Required Quality Measures Set includes the following measure for All Surgical Clinical Episodes:
Perioperative Care: Selection of Prophylactic Antibiotic: First or Second Generation Cephalosporin (CMS 021; NQF #0268)
Note that starting January 2021, this quality measure is only required for the Administrative Quality Measure Set, not the Alternate Measure Set (https://innovation.cms.gov/innovation-models/bpci-advanced/quality-measures-fact-sheets)
</t>
    </r>
    <r>
      <rPr>
        <sz val="10"/>
        <rFont val="Calibri"/>
        <family val="2"/>
        <scheme val="minor"/>
      </rPr>
      <t xml:space="preserve">
</t>
    </r>
    <r>
      <rPr>
        <b/>
        <sz val="10"/>
        <color rgb="FF00B050"/>
        <rFont val="Calibri (Body)"/>
      </rPr>
      <t>Document</t>
    </r>
    <r>
      <rPr>
        <sz val="10"/>
        <color rgb="FF00B050"/>
        <rFont val="Calibri (Body)"/>
      </rPr>
      <t xml:space="preserve">: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 Perioperative Care: Selection of Prophylactic Antibiotic: First- or Second-Generation Cephalosporin (NQF #0268) (QDC) </t>
    </r>
  </si>
  <si>
    <r>
      <t>Mandated (strict)</t>
    </r>
    <r>
      <rPr>
        <b/>
        <sz val="10"/>
        <color theme="1"/>
        <rFont val="Calibri"/>
        <family val="2"/>
      </rPr>
      <t xml:space="preserve">
Document: </t>
    </r>
    <r>
      <rPr>
        <sz val="10"/>
        <color theme="1"/>
        <rFont val="Calibri"/>
        <family val="2"/>
      </rPr>
      <t xml:space="preserve"> 42 CFR Part 425 (up to date as of 6/07/2022)
"The ACO must define, establish, implement, evaluate, and periodically update processes to accomplish the following...In its plan to address the needs of its population, the ACO must describe how it intends to partner with community stakeholders to improve the health of its population." 
Also, as part of the individualized care plan at 42 CFR 425 “individualized care plans must take into account the community resources available to the individual”</t>
    </r>
  </si>
  <si>
    <t>Use of a QCDR to generate regular feedback reports that summarize local practice patterns and treatment outcomes, including for vulnerable populations.</t>
  </si>
  <si>
    <r>
      <rPr>
        <strike/>
        <sz val="10"/>
        <color rgb="FFFF0000"/>
        <rFont val="Calibri (Body)"/>
      </rPr>
      <t>Not mandated or implied</t>
    </r>
    <r>
      <rPr>
        <sz val="10"/>
        <rFont val="Calibri"/>
        <family val="2"/>
        <scheme val="minor"/>
      </rPr>
      <t xml:space="preserve">
</t>
    </r>
    <r>
      <rPr>
        <sz val="10"/>
        <color rgb="FF00B050"/>
        <rFont val="Calibri (Body)"/>
      </rPr>
      <t xml:space="preserve">implied (lenient)
Document: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Alternate Quality Measures
• Patient-Centered Surgical Risk Assessment and Communication (QPP #358) (Registry: AAOS Registry Program) 
Document: BPCI Advanced Model Year 5 (MY5) Alternate Quality Measures Set Fact Sheets (https://innovation.cms.gov/media/document/bpci-adv-my5-alt-qm-fs-march2022)
The BPCI Advanced Model intends to promote streamlined, patient-centered care, and the PatientCentered Surgical Risk Assessment Communication measure promotes informed consent and shared decision making to achieve that aim. By quantifying this risk and making it a key part of surgical decision-making, a clinician can determine the most appropriate treatment modality that meets individual patient’s goals. The CMS Innovation Center has added the Patient-Centered Surgical Risk Assessment and Communication measure to the BPCI Advanced Model to promote realistic patient expectations and help them make informed decisions.  </t>
    </r>
  </si>
  <si>
    <r>
      <t xml:space="preserve">Mandated (strict)
</t>
    </r>
    <r>
      <rPr>
        <b/>
        <sz val="10"/>
        <color theme="1"/>
        <rFont val="Calibri"/>
        <family val="2"/>
      </rPr>
      <t>Document:</t>
    </r>
    <r>
      <rPr>
        <sz val="10"/>
        <color theme="1"/>
        <rFont val="Calibri"/>
        <family val="2"/>
      </rPr>
      <t xml:space="preserve"> 42 CFR Part 425 (up to date as of 6/07/2022)
CAHPS for MIPS
</t>
    </r>
    <r>
      <rPr>
        <sz val="10"/>
        <color rgb="FF00B050"/>
        <rFont val="Calibri"/>
        <family val="2"/>
      </rPr>
      <t>"For performance years 2022 and 2023...If an ACO does not report any of the ten CMS Web Interface measures or any of the three eCQMs/MIPS CQMs and does not administer a CAHPS for MIPS survey under the APP, the ACO will not meet the quality performance standard."</t>
    </r>
    <r>
      <rPr>
        <sz val="10"/>
        <color theme="1"/>
        <rFont val="Calibri"/>
        <family val="2"/>
      </rPr>
      <t xml:space="preserve">
</t>
    </r>
  </si>
  <si>
    <t xml:space="preserve">Not mandated or implied
</t>
  </si>
  <si>
    <r>
      <t>Mandated (strict)</t>
    </r>
    <r>
      <rPr>
        <b/>
        <sz val="10"/>
        <color theme="1"/>
        <rFont val="Calibri"/>
        <family val="2"/>
      </rPr>
      <t xml:space="preserve">
Document: </t>
    </r>
    <r>
      <rPr>
        <sz val="10"/>
        <color theme="1"/>
        <rFont val="Calibri"/>
        <family val="2"/>
      </rPr>
      <t>42 CFR Part 425 (up to date as of 6/07/2022)
"The ACO must define, establish, implement, evaluate, and periodically update processes to accomplish the following... Have a written plan to: (A) Implement an individualized care program that promotes improved outcomes for, at a minimum, the ACO's high-risk and multiple chronic condition patients. (B) Identify additional target populations that would benefit from individualized care plans. Individualized care plans must take into account the community resources available to the individual... 
Promote patient engagement. These processes must address the following areas... Beneficiary engagement and shared decision-making that takes into account the beneficiaries' unique needs, preferences, values, and priorities" 
Also measured by CAHPS for MIPS</t>
    </r>
  </si>
  <si>
    <r>
      <rPr>
        <sz val="10"/>
        <color theme="1"/>
        <rFont val="Calibri"/>
        <family val="2"/>
      </rPr>
      <t xml:space="preserve">Mandated (strict) </t>
    </r>
    <r>
      <rPr>
        <b/>
        <sz val="10"/>
        <color theme="1"/>
        <rFont val="Calibri"/>
        <family val="2"/>
      </rPr>
      <t xml:space="preserve">
Document:</t>
    </r>
    <r>
      <rPr>
        <sz val="10"/>
        <color theme="1"/>
        <rFont val="Calibri"/>
        <family val="2"/>
      </rPr>
      <t xml:space="preserve"> 42 CFR Part 425 (up to date as of 6/07/2022)
</t>
    </r>
    <r>
      <rPr>
        <strike/>
        <sz val="10"/>
        <color rgb="FFFF0000"/>
        <rFont val="Calibri"/>
        <family val="2"/>
      </rPr>
      <t xml:space="preserve">"The ACO must define, establish, implement, evaluate, and periodically update processes to accomplish the following... Develop an infrastructure for its ACO participants and ACO providers/suppliers to internally report on quality and cost metrics that enables the ACO to monitor, provide feedback, and evaluate its ACO participants and ACO provider(s)/supplier(s) performance and to use these results to improve care over time."
</t>
    </r>
    <r>
      <rPr>
        <sz val="10"/>
        <color rgb="FF00B050"/>
        <rFont val="Calibri"/>
        <family val="2"/>
      </rPr>
      <t xml:space="preserve">"The ACO must define, establish, implement, evaluate, and periodically update processes to accomplish the following.. 
Coordinate care across and among primary care physicians, specialists, and acute and post-acute providers and suppliers. The ACO must - Define its methods and processes established to coordinate care throughout an episode of care and during its transitions, such as discharge from a hospital or transfer of care from a primary care physician to a specialist (both inside and outside the ACO)"
</t>
    </r>
    <r>
      <rPr>
        <strike/>
        <sz val="10"/>
        <color rgb="FFFF0000"/>
        <rFont val="Calibri"/>
        <family val="2"/>
      </rPr>
      <t xml:space="preserve">
</t>
    </r>
    <r>
      <rPr>
        <b/>
        <sz val="10"/>
        <color theme="1"/>
        <rFont val="Calibri"/>
        <family val="2"/>
      </rPr>
      <t xml:space="preserve">
</t>
    </r>
  </si>
  <si>
    <r>
      <t>Mandated (strict)</t>
    </r>
    <r>
      <rPr>
        <b/>
        <sz val="10"/>
        <color theme="1"/>
        <rFont val="Calibri"/>
        <family val="2"/>
      </rPr>
      <t xml:space="preserve">
Document: </t>
    </r>
    <r>
      <rPr>
        <sz val="10"/>
        <color theme="1"/>
        <rFont val="Calibri"/>
        <family val="2"/>
      </rPr>
      <t>42 CFR Part 425 (up to date as of 6/07/2022)
"The ACO must define, establish, implement, evaluate, and periodically update processes to accomplish the following...Coordinate care across and among primary care physicians, specialists, and acute and post-acute providers and suppliers. 
The ACO must - Define its methods and processes established to coordinate care throughout an episode of care and during its transitions, such as discharge from a hospital or transfer of care from a primary care physician to a specialist (both inside and outside the ACO); 
Have a written plan to: Encourage and promote use of enabling technologies for improving care coordination for beneficiaries...
Partner with long-term and post-acute care providers, both inside and outside the ACO, to improve care coordination for its assigned beneficiaries."</t>
    </r>
  </si>
  <si>
    <r>
      <t xml:space="preserve">Mandated (strict)
</t>
    </r>
    <r>
      <rPr>
        <b/>
        <sz val="10"/>
        <rFont val="Calibri"/>
        <family val="2"/>
      </rPr>
      <t>Document:</t>
    </r>
    <r>
      <rPr>
        <sz val="10"/>
        <rFont val="Calibri"/>
        <family val="2"/>
      </rPr>
      <t xml:space="preserve"> CFR Part 425 (up to date as of 6/07/2022)
“Individual care plans must take into account the community resources available to the individual”</t>
    </r>
  </si>
  <si>
    <r>
      <rPr>
        <strike/>
        <sz val="10"/>
        <color rgb="FFFF0000"/>
        <rFont val="Calibri"/>
        <family val="2"/>
      </rPr>
      <t>Not mandated or implied</t>
    </r>
    <r>
      <rPr>
        <sz val="10"/>
        <rFont val="Calibri"/>
        <family val="2"/>
      </rPr>
      <t xml:space="preserve"> </t>
    </r>
    <r>
      <rPr>
        <sz val="10"/>
        <color rgb="FF00B050"/>
        <rFont val="Calibri"/>
        <family val="2"/>
      </rPr>
      <t xml:space="preserve">Mandated (strict) </t>
    </r>
    <r>
      <rPr>
        <sz val="10"/>
        <rFont val="Calibri"/>
        <family val="2"/>
      </rPr>
      <t xml:space="preserve">
</t>
    </r>
    <r>
      <rPr>
        <sz val="10"/>
        <color theme="1"/>
        <rFont val="Calibri"/>
        <family val="2"/>
      </rPr>
      <t xml:space="preserve">
</t>
    </r>
    <r>
      <rPr>
        <b/>
        <sz val="10"/>
        <color rgb="FF00B050"/>
        <rFont val="Calibri"/>
        <family val="2"/>
      </rPr>
      <t xml:space="preserve">Document: </t>
    </r>
    <r>
      <rPr>
        <sz val="10"/>
        <color rgb="FF00B050"/>
        <rFont val="Calibri"/>
        <family val="2"/>
      </rPr>
      <t>42 CFR Part 425 (up to date as of 6/07/2022)</t>
    </r>
    <r>
      <rPr>
        <sz val="10"/>
        <color theme="1"/>
        <rFont val="Calibri"/>
        <family val="2"/>
      </rPr>
      <t xml:space="preserve">
</t>
    </r>
    <r>
      <rPr>
        <sz val="10"/>
        <color rgb="FF00B050"/>
        <rFont val="Calibri"/>
        <family val="2"/>
      </rPr>
      <t xml:space="preserve">
"The ACO must define, establish, implement, evaluate, and periodically update processes to accomplish the following… A process for evaluating the health needs of the ACO's population, including consideration of diversity in its patient populations, and a plan to address the needs of its population... In its plan to address the needs of its population, the ACO must describe how it intends to partner with community stakeholders to improve the health of its population."</t>
    </r>
  </si>
  <si>
    <r>
      <t xml:space="preserve">Mandated (strict)
Email exchange with CCSQ (9/28/2016)
Yes, but depends on ACO make-up (i.e., if they contain FQHC/RHC participants)
</t>
    </r>
    <r>
      <rPr>
        <sz val="10"/>
        <color rgb="FF00B050"/>
        <rFont val="Calibri"/>
        <family val="2"/>
      </rPr>
      <t xml:space="preserve">Note: This was clarified in email above, but the language does not appear in the PA. </t>
    </r>
  </si>
  <si>
    <r>
      <t xml:space="preserve">Mandated (strict)
Yes, patients assigned to ACO retrospectively and prospectively, and shared quarterly with ACO
</t>
    </r>
    <r>
      <rPr>
        <b/>
        <sz val="10"/>
        <color rgb="FF00B050"/>
        <rFont val="Calibri"/>
        <family val="2"/>
      </rPr>
      <t>Document:</t>
    </r>
    <r>
      <rPr>
        <sz val="10"/>
        <color rgb="FF00B050"/>
        <rFont val="Calibri"/>
        <family val="2"/>
      </rPr>
      <t xml:space="preserve"> 42 CFR Part 425 (up to date as of 6/07/2022)
</t>
    </r>
    <r>
      <rPr>
        <sz val="10"/>
        <color theme="1"/>
        <rFont val="Calibri"/>
        <family val="2"/>
      </rPr>
      <t xml:space="preserve">
</t>
    </r>
    <r>
      <rPr>
        <sz val="10"/>
        <color rgb="FF00B050"/>
        <rFont val="Calibri"/>
        <family val="2"/>
      </rPr>
      <t>"An ACO may select the assignment methodology that CMS employs for assignment of beneficiaries under subpart E of this part. An ACO may select either of the following: (i) Preliminary prospective assignment with retrospective reconciliation, as described in § 425.400(a)(2). (ii) Prospective assignment, as described in § 425.400(a)(3)."</t>
    </r>
  </si>
  <si>
    <r>
      <t xml:space="preserve">Mandated (strict)
</t>
    </r>
    <r>
      <rPr>
        <strike/>
        <sz val="10"/>
        <color rgb="FFFF0000"/>
        <rFont val="Calibri"/>
        <family val="2"/>
      </rPr>
      <t>Per quality reporting requirements for ACO-08 Risk Standardized All Condition Readmission</t>
    </r>
    <r>
      <rPr>
        <sz val="10"/>
        <color rgb="FF00B050"/>
        <rFont val="Calibri"/>
        <family val="2"/>
      </rPr>
      <t xml:space="preserve">
</t>
    </r>
    <r>
      <rPr>
        <b/>
        <sz val="10"/>
        <color rgb="FF00B050"/>
        <rFont val="Calibri"/>
        <family val="2"/>
      </rPr>
      <t>Document:</t>
    </r>
    <r>
      <rPr>
        <sz val="10"/>
        <color rgb="FF00B050"/>
        <rFont val="Calibri"/>
        <family val="2"/>
      </rPr>
      <t xml:space="preserve"> 42 CFR Part 425 (up to date as of 6/07/2022)
"The ACO must define, establish, implement, evaluate, and periodically update processes to accomplish the following...
Promote patient engagement. These processes must address the following areas...Beneficiary engagement and shared decision-making that takes into account the beneficiaries' unique needs, preferences, values, and priorities.. 
Coordinate care across and among primary care physicians, specialists, and acute and post-acute providers and suppliers. The ACO must... Have a written plan to:
(A) Implement an individualized care program that promotes improved outcomes for, at a
minimum, the ACO's high-risk and multiple chronic condition patients."
Also, Measure #479: Hospital-Wide, 30-day, All-Cause Unplanned Readmission (HWR) Rate for MIPS Eligible Clinician Groups</t>
    </r>
  </si>
  <si>
    <r>
      <t xml:space="preserve">Mandated (strict)
</t>
    </r>
    <r>
      <rPr>
        <strike/>
        <sz val="10"/>
        <color rgb="FFFF0000"/>
        <rFont val="Calibri"/>
        <family val="2"/>
      </rPr>
      <t>Yes, per quality reporting requirements for ACO-38 Risk</t>
    </r>
    <r>
      <rPr>
        <b/>
        <sz val="10"/>
        <color theme="1"/>
        <rFont val="Calibri"/>
        <family val="2"/>
      </rPr>
      <t xml:space="preserve">
</t>
    </r>
    <r>
      <rPr>
        <b/>
        <sz val="10"/>
        <color rgb="FF00B050"/>
        <rFont val="Calibri"/>
        <family val="2"/>
      </rPr>
      <t xml:space="preserve">Document: </t>
    </r>
    <r>
      <rPr>
        <sz val="10"/>
        <color rgb="FF00B050"/>
        <rFont val="Calibri"/>
        <family val="2"/>
      </rPr>
      <t>42 CFR Part 425 (up to date as of 6/07/2022)
"An ACO must - (i) Promote evidence-based medicine and beneficiary engagement, internally report on quality and cost metrics, and coordinate care"
"The ACO must define, establish, implement, evaluate, and periodically update processes to accomplish the following... Have a written plan to:
(A) Implement an individualized care program that promotes improved outcomes for, at a
minimum, the ACO's high-risk and multiple chronic condition patients." 
Also, Measure #TBD: Risk Standardized All-Cause Unplanned Admissions for Multiple Chronic Conditions for ACOs</t>
    </r>
  </si>
  <si>
    <r>
      <t xml:space="preserve">Mandated (strict)
</t>
    </r>
    <r>
      <rPr>
        <strike/>
        <sz val="10"/>
        <color rgb="FFFF0000"/>
        <rFont val="Calibri"/>
        <family val="2"/>
      </rPr>
      <t>ACO-08 and ACO-38</t>
    </r>
    <r>
      <rPr>
        <sz val="10"/>
        <rFont val="Calibri"/>
        <family val="2"/>
      </rPr>
      <t xml:space="preserve">
</t>
    </r>
    <r>
      <rPr>
        <b/>
        <sz val="10"/>
        <color rgb="FF00B050"/>
        <rFont val="Calibri"/>
        <family val="2"/>
      </rPr>
      <t xml:space="preserve">
Document:</t>
    </r>
    <r>
      <rPr>
        <sz val="10"/>
        <color rgb="FF00B050"/>
        <rFont val="Calibri"/>
        <family val="2"/>
      </rPr>
      <t xml:space="preserve"> 42 CFR Part 425 (up to date as of 6/07/2022)
"The ACO must define, establish, implement, evaluate, and periodically update processes to accomplish the following.. 
Coordinate care across and among primary care physicians, specialists, and acute and post-acute providers and suppliers. The ACO must - Define its methods and processes established to coordinate care throughout an episode of care and during its transitions, such as discharge from a hospital or transfer of care from a primary care physician to a specialist (both inside and outside the ACO)"
Measure #TBD: Risk Standardized All-Cause Unplanned Admissions for Multiple Chronic Conditions for ACOs
Measure #479: Hospital-Wide, 30-day, All-Cause Unplanned Readmission (HWR) Rate for MIPS Eligible Clinician Groups
</t>
    </r>
    <r>
      <rPr>
        <sz val="10"/>
        <rFont val="Calibri"/>
        <family val="2"/>
      </rPr>
      <t xml:space="preserve">
</t>
    </r>
  </si>
  <si>
    <r>
      <rPr>
        <strike/>
        <sz val="10"/>
        <color rgb="FFFF0000"/>
        <rFont val="Calibri"/>
        <family val="2"/>
      </rPr>
      <t>Not mandated or implied</t>
    </r>
    <r>
      <rPr>
        <sz val="10"/>
        <color rgb="FFFF0000"/>
        <rFont val="Calibri"/>
        <family val="2"/>
      </rPr>
      <t xml:space="preserve">  </t>
    </r>
    <r>
      <rPr>
        <sz val="10"/>
        <color rgb="FF00B050"/>
        <rFont val="Calibri"/>
        <family val="2"/>
      </rPr>
      <t>Implied (lenient)</t>
    </r>
    <r>
      <rPr>
        <sz val="10"/>
        <rFont val="Calibri"/>
        <family val="2"/>
      </rPr>
      <t xml:space="preserve">
</t>
    </r>
    <r>
      <rPr>
        <b/>
        <sz val="10"/>
        <color rgb="FF00B050"/>
        <rFont val="Calibri"/>
        <family val="2"/>
      </rPr>
      <t>Document:</t>
    </r>
    <r>
      <rPr>
        <sz val="10"/>
        <color rgb="FF00B050"/>
        <rFont val="Calibri"/>
        <family val="2"/>
      </rPr>
      <t xml:space="preserve"> 42 CFR Part 425 (up to date as of 6/07/2022)
"The ACO must define, establish, implement, evaluate, and periodically update processes to accomplish the following...Coordinate care across and among primary care physicians, specialists, and acute and post-acute providers and suppliers. 
The ACO must...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</si>
  <si>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rPr>
        <strike/>
        <sz val="10"/>
        <color rgb="FFFF0000"/>
        <rFont val="Calibri"/>
        <family val="2"/>
      </rPr>
      <t>Not mandated or implied</t>
    </r>
    <r>
      <rPr>
        <sz val="10"/>
        <rFont val="Calibri"/>
        <family val="2"/>
      </rPr>
      <t xml:space="preserve"> </t>
    </r>
    <r>
      <rPr>
        <sz val="10"/>
        <color rgb="FF00B050"/>
        <rFont val="Calibri"/>
        <family val="2"/>
      </rPr>
      <t>Implied (lenient)</t>
    </r>
    <r>
      <rPr>
        <sz val="10"/>
        <rFont val="Calibri"/>
        <family val="2"/>
      </rPr>
      <t xml:space="preserve">
</t>
    </r>
    <r>
      <rPr>
        <b/>
        <sz val="10"/>
        <color rgb="FF00B050"/>
        <rFont val="Calibri"/>
        <family val="2"/>
      </rPr>
      <t>Document:</t>
    </r>
    <r>
      <rPr>
        <sz val="10"/>
        <color rgb="FF00B050"/>
        <rFont val="Calibri"/>
        <family val="2"/>
      </rPr>
      <t xml:space="preserve"> 42 CFR Part 425 (up to date as of 6/07/2022)
"The ACO must define, establish, implement, evaluate, and periodically update processes to accomplish the following...Coordinate care across and among primary care physicians, specialists, and acute and post-acute providers and suppliers. 
The ACO must...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</si>
  <si>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rPr>
        <strike/>
        <sz val="10"/>
        <color rgb="FFFF0000"/>
        <rFont val="Calibri"/>
        <family val="2"/>
      </rPr>
      <t>Not mandated or implied Implied</t>
    </r>
    <r>
      <rPr>
        <sz val="10"/>
        <rFont val="Calibri"/>
        <family val="2"/>
      </rPr>
      <t xml:space="preserve"> </t>
    </r>
    <r>
      <rPr>
        <sz val="10"/>
        <color rgb="FF00B050"/>
        <rFont val="Calibri"/>
        <family val="2"/>
      </rPr>
      <t xml:space="preserve">Implied (lenient) </t>
    </r>
    <r>
      <rPr>
        <sz val="10"/>
        <rFont val="Calibri"/>
        <family val="2"/>
      </rPr>
      <t xml:space="preserve">
</t>
    </r>
    <r>
      <rPr>
        <sz val="10"/>
        <color rgb="FF00B050"/>
        <rFont val="Calibri"/>
        <family val="2"/>
      </rPr>
      <t>"The ACO must define, establish, implement, evaluate, and periodically update processes to accomplish the following...Coordinate care across and among primary care physicians, specialists, and acute and post-acute providers and suppliers. 
The ACO must...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</si>
  <si>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rPr>
        <strike/>
        <sz val="10"/>
        <color rgb="FFFF0000"/>
        <rFont val="Calibri"/>
        <family val="2"/>
      </rPr>
      <t>Not mandated or implied</t>
    </r>
    <r>
      <rPr>
        <sz val="10"/>
        <rFont val="Calibri"/>
        <family val="2"/>
      </rPr>
      <t xml:space="preserve"> </t>
    </r>
    <r>
      <rPr>
        <sz val="10"/>
        <color rgb="FF00B050"/>
        <rFont val="Calibri"/>
        <family val="2"/>
      </rPr>
      <t xml:space="preserve">Implied (lenient) </t>
    </r>
    <r>
      <rPr>
        <sz val="10"/>
        <rFont val="Calibri"/>
        <family val="2"/>
      </rPr>
      <t xml:space="preserve">
</t>
    </r>
    <r>
      <rPr>
        <sz val="10"/>
        <color rgb="FF00B050"/>
        <rFont val="Calibri"/>
        <family val="2"/>
      </rPr>
      <t>Document: 42 CFR Part 425 (up to date as of 6/07/2022)</t>
    </r>
    <r>
      <rPr>
        <sz val="10"/>
        <rFont val="Calibri"/>
        <family val="2"/>
      </rPr>
      <t xml:space="preserve">
"</t>
    </r>
    <r>
      <rPr>
        <sz val="10"/>
        <color rgb="FF00B050"/>
        <rFont val="Calibri"/>
        <family val="2"/>
      </rPr>
      <t>The ACO must... Have a written plan to...
(C)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</si>
  <si>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rPr>
        <sz val="10"/>
        <color rgb="FF00B050"/>
        <rFont val="Calibri"/>
        <family val="2"/>
      </rPr>
      <t>Not mandated or implied</t>
    </r>
    <r>
      <rPr>
        <sz val="10"/>
        <rFont val="Calibri"/>
        <family val="2"/>
      </rPr>
      <t xml:space="preserve"> </t>
    </r>
  </si>
  <si>
    <r>
      <t xml:space="preserve">Mandated (strict)
Document: 42 CFR Part 425 (up to date as of 6/07/2022)
</t>
    </r>
    <r>
      <rPr>
        <sz val="10"/>
        <color rgb="FF00B050"/>
        <rFont val="Calibri"/>
        <family val="2"/>
      </rPr>
      <t>"The ACO must define, establish, implement, evaluate, and periodically update processes to accomplish the following... Promote patient engagement. These processes must address the following areas: (i) Compliance with patient experience of care survey requirements in § 425.500 or § 425.510, as applicable... (iii) A process for evaluating the health needs of the ACO's population, including consideration of diversity in its patient populations, and a plan to address the needs of its population."</t>
    </r>
    <r>
      <rPr>
        <sz val="10"/>
        <rFont val="Calibri"/>
        <family val="2"/>
      </rPr>
      <t xml:space="preserve">
</t>
    </r>
    <r>
      <rPr>
        <strike/>
        <sz val="10"/>
        <color rgb="FFFF0000"/>
        <rFont val="Calibri"/>
        <family val="2"/>
      </rPr>
      <t>To be eligible for participation, the ACO must “describe how it will encourage and promote use of enabling technologies for improving care coordination for beneficiaries….may include one or more of the following….Electronic health records and other IT tools… Electronic exchange of health information…other electronic tools to engage beneficiaries in their care…”
And CAHPS for MIPS</t>
    </r>
  </si>
  <si>
    <r>
      <t>Mandated (strict)</t>
    </r>
    <r>
      <rPr>
        <b/>
        <sz val="10"/>
        <color theme="1"/>
        <rFont val="Calibri"/>
        <family val="2"/>
      </rPr>
      <t xml:space="preserve">
</t>
    </r>
    <r>
      <rPr>
        <sz val="10"/>
        <color theme="1"/>
        <rFont val="Calibri"/>
        <family val="2"/>
      </rPr>
      <t>Document: 42 CFR Part 425 (up to date as of 6/07/2022)
"The ACO must define, establish, implement, evaluate, and periodically update processes to accomplish the following… Promote patient engagement. These processes must address the following areas...(iv) Communication of clinical knowledge/evidence-based medicine to beneficiaries in a way that is understandable to them.
(v) Beneficiary engagement and shared decision-making that takes into account the beneficiaries' unique needs, preferences, values, and priorities"</t>
    </r>
  </si>
  <si>
    <r>
      <t xml:space="preserve">Mandated (strict)
</t>
    </r>
    <r>
      <rPr>
        <b/>
        <sz val="10"/>
        <rFont val="Calibri"/>
        <family val="2"/>
      </rPr>
      <t xml:space="preserve">
Document: </t>
    </r>
    <r>
      <rPr>
        <sz val="10"/>
        <rFont val="Calibri"/>
        <family val="2"/>
      </rPr>
      <t>42 CFR Part 425 (up to date as of 6/07/2022)
"The ACO must define, establish, implement, evaluate, and periodically update processes to accomplish the following… Promote patient engagement. These processes must address the following areas... (v) Beneficiary engagement and shared decision-making that takes into account the beneficiaries' unique needs, preferences, values, and priorities. (vi) Written standards in place for beneficiary access and communication, and a process in place for beneficiaries to access their medical record."
Also implied by CAHPS for MIPS</t>
    </r>
  </si>
  <si>
    <r>
      <t xml:space="preserve">Mandated (strict)
</t>
    </r>
    <r>
      <rPr>
        <sz val="10"/>
        <color rgb="FF00B050"/>
        <rFont val="Calibri"/>
        <family val="2"/>
      </rPr>
      <t xml:space="preserve">Document: 42 CFR Part 425 (up to date as of 6/07/2022)
"The ACO must define, establish, implement, evaluate, and periodically update processes to accomplish the following... (3) Develop an infrastructure for its ACO participants and ACO providers/suppliers to internally report on quality and cost metrics that enables the ACO to monitor, provide feedback, and evaluate its ACO participants and ACO provider(s)/supplier(s) performance and to use these results to improve care over time."
</t>
    </r>
    <r>
      <rPr>
        <b/>
        <sz val="10"/>
        <rFont val="Calibri"/>
        <family val="2"/>
      </rPr>
      <t xml:space="preserve">
Document</t>
    </r>
    <r>
      <rPr>
        <sz val="10"/>
        <rFont val="Calibri"/>
        <family val="2"/>
      </rPr>
      <t>: Nov 2011 Final Rule (76 FR 67844) 
“In agreeing to become accountable for a group of Medicare beneficiaries, and as a condition of participation in the Shared Savings Program, we expect that ACOs will have, or are working towards having, processes in place to independently identify and produce the data they believe are necessary to best evaluate the health needs of their patient population, improve health outcomes, monitor provider/supplier quality of care and patient experience of care, and produce efficiencies in utilization of services. Moreover, this ability to self-manage is a critical skill for each ACO to develop, leading to an understanding of the unique patient population that it serves.”  And later as a rationale for sharing claims data: “we believe that more complete beneficiary-identifiable information would enable practitioners in an ACO to better coordinate and target care strategies towards the individual beneficiaries who may ultimately be assigned to them.”</t>
    </r>
  </si>
  <si>
    <r>
      <t xml:space="preserve">Mandated (strict)
</t>
    </r>
    <r>
      <rPr>
        <b/>
        <sz val="10"/>
        <color theme="1"/>
        <rFont val="Calibri"/>
        <family val="2"/>
      </rPr>
      <t xml:space="preserve">
Document: </t>
    </r>
    <r>
      <rPr>
        <sz val="10"/>
        <color theme="1"/>
        <rFont val="Calibri"/>
        <family val="2"/>
      </rPr>
      <t>42 CFR Part 425 (up to date as of 6/07/2022)
"The ACO must define, establish, implement, evaluate, and periodically update processes to accomplish the following... (3) Develop an infrastructure for its ACO participants and ACO providers/suppliers to internally report on quality and cost metrics that enables the ACO to monitor, provide feedback, and evaluate its ACO participants and ACO provider(s)/supplier(s) performance and to use these results to improve care over time."
Quality reporting requirements in ACO</t>
    </r>
  </si>
  <si>
    <r>
      <rPr>
        <strike/>
        <sz val="10"/>
        <color rgb="FFFF0000"/>
        <rFont val="Calibri (Body)"/>
      </rPr>
      <t>Not mandated or implied</t>
    </r>
    <r>
      <rPr>
        <sz val="10"/>
        <color rgb="FFFF0000"/>
        <rFont val="Calibri (Body)"/>
      </rPr>
      <t xml:space="preserve"> </t>
    </r>
    <r>
      <rPr>
        <sz val="10"/>
        <color rgb="FF00B050"/>
        <rFont val="Calibri (Body)"/>
      </rPr>
      <t>Mandated (strict)</t>
    </r>
    <r>
      <rPr>
        <sz val="10"/>
        <rFont val="Calibri"/>
        <family val="2"/>
        <scheme val="minor"/>
      </rPr>
      <t xml:space="preserve">
</t>
    </r>
    <r>
      <rPr>
        <sz val="10"/>
        <color rgb="FF00B050"/>
        <rFont val="Calibri (Body)"/>
      </rPr>
      <t>Document: 42 CFR Part 425 (up to date as of 6/07/2022)
"The ACO must define, establish, implement, evaluate, and periodically update processes to accomplish the following... (3) Develop an infrastructure for its ACO participants and ACO providers/suppliers to internally report on quality and cost metrics that enables the ACO to monitor, provide feedback, and evaluate its ACO participants and ACO provider(s)/supplier(s) performance and to use these results to improve care over time."</t>
    </r>
  </si>
  <si>
    <r>
      <t>Mandated (strict)</t>
    </r>
    <r>
      <rPr>
        <b/>
        <sz val="10"/>
        <color theme="1"/>
        <rFont val="Calibri"/>
        <family val="2"/>
      </rPr>
      <t xml:space="preserve">
Document: </t>
    </r>
    <r>
      <rPr>
        <sz val="10"/>
        <color theme="1"/>
        <rFont val="Calibri"/>
        <family val="2"/>
      </rPr>
      <t>42 CFR Part 425 (up to date as of 6/07/2022)
“(a) An ACO must have a leadership and management structure that includes clinical and administrative systems that align with and support the goals of the Shared Savings Program and the aims of better care for individuals, better health for populations, and lower growth in expenditures.
(b) The ACO's operations must be managed by an executive, officer, manager, general partner, or similar party whose appointment and removal are under the control of the ACO's governing body and whose leadership team has demonstrated the ability to influence or direct clinical practice to improve efficiency processes and outcomes"
"An ACO must...Adopt a focus on patient centeredness that is promoted by the governing body and integrated into practice by leadership and management working with the organization's health care teams"</t>
    </r>
  </si>
  <si>
    <t>Mandated (strict)
Quality Measure #318 (Falls: Screening for Future Fall Risk - NQF-0101)</t>
  </si>
  <si>
    <r>
      <rPr>
        <strike/>
        <sz val="10"/>
        <color rgb="FFFF0000"/>
        <rFont val="Calibri"/>
        <family val="2"/>
      </rPr>
      <t xml:space="preserve">Not mandated or implied </t>
    </r>
    <r>
      <rPr>
        <sz val="10"/>
        <color rgb="FF00B050"/>
        <rFont val="Calibri"/>
        <family val="2"/>
      </rPr>
      <t xml:space="preserve">Mandated (strict) 
Quality Measure #001: Diabetes Hemoglobin A1c (HbA1c) Poor Control </t>
    </r>
    <r>
      <rPr>
        <sz val="10"/>
        <rFont val="Calibri"/>
        <family val="2"/>
      </rPr>
      <t xml:space="preserve">
</t>
    </r>
  </si>
  <si>
    <r>
      <t xml:space="preserve">Implied (lenient)
Yes, but prescription of antidiabetic agent not necessary for denominator
</t>
    </r>
    <r>
      <rPr>
        <sz val="10"/>
        <color rgb="FF00B050"/>
        <rFont val="Calibri"/>
        <family val="2"/>
      </rPr>
      <t>Quality Measure #001: Diabetes: Hemoglobin A1c (HbA1c) Poor Control</t>
    </r>
  </si>
  <si>
    <r>
      <t xml:space="preserve">Mandated (strict)
Email exchange with CCSQ (9/28/2016)
Yes, if part of ACO panel of beneficiaries 
</t>
    </r>
    <r>
      <rPr>
        <sz val="10"/>
        <color rgb="FF00B050"/>
        <rFont val="Calibri (Body)"/>
      </rPr>
      <t xml:space="preserve">Note: This was clarified in email above, but the language does not appear in the PA. </t>
    </r>
  </si>
  <si>
    <t>Mandated (strict)
Email exchange with CCSQ (9/28/2016)
Quality Measure #226, Preventive Care and Screening: Tobacco Use: Screening and Cessation Intervention; NQF-0028</t>
  </si>
  <si>
    <t>Mandated (strict)
Email exchange with CCSQ (9/28/2016)
Quality Measure #134, Preventive Care and Screening: Screening for Clinical Depression and Follow-up Plan; NQF-0418</t>
  </si>
  <si>
    <t>Mandated (strict)
Email exchange with CCSQ (9/28/2016)
Quality Measure #370, Depression Remission at 12 Months; NQF 0710</t>
  </si>
  <si>
    <t>Create and implement a plan for trauma-informed care (TIC) that recognizes the potential impact of trauma experiences on patients and takes steps to mitigate the effects of adverse events in order to avoid re-traumatizing or triggering past trauma. Actions in this plan may include, but are not limited to, the following:
• Incorporate trauma-informed training into new employee orientation
• Offer annual refreshers and/or trainings for all staff
• Recommend and supply TIC materials to third party partners, including care management companies and billing services
• Identify patients using a screening methodology
• Flag charts for patients with one or more adverse events that might have caused trauma
• Use ICD-10 diagnosis codes for adverse events when appropriate
TIC is a strengths-based healthcare delivery approach that emphasizes physical, psychological, and emotional safety for both trauma survivors and their providers. Core components of a TIC approach are: awareness of the prevalence of trauma; understanding of the impact of past trauma on services utilization and engagement; and a commitment and plan to incorporate that understanding into training, policy,
procedure, and practice.</t>
  </si>
  <si>
    <t xml:space="preserve">Implied (lenient) 
Document: 42 CFR Part 425 (up to date as of 6/07/2022)
"The ACO must define, establish, implement, evaluate, and periodically update processes to accomplish the following... Coordinate care across and among primary care physicians, specialists, and acute and post-acute providers and suppliers. The ACO must - Have a written plan to: (A) Implement an individualized care program that promotes improved outcomes for, at a minimum, the ACO's high-risk and multiple chronic condition patients. (B) Identify additional target populations that would benefit from individualized care plans. Individualized care plans must take into account the community resources available to the individual." </t>
  </si>
  <si>
    <r>
      <t xml:space="preserve">Not mandated or implied
</t>
    </r>
    <r>
      <rPr>
        <sz val="10"/>
        <color theme="9"/>
        <rFont val="Calibri"/>
        <family val="2"/>
      </rPr>
      <t>Mandated (strict)
Setion VII. Care Improvement Activities
A. General
1.The ACO shall implement processes and protocols that relate to the following objectives for patient-centered care:
g. Providing care that is integrated with the community resources Beneficiaries require.</t>
    </r>
  </si>
  <si>
    <r>
      <t xml:space="preserve">Mandated (strict)
</t>
    </r>
    <r>
      <rPr>
        <strike/>
        <sz val="10"/>
        <color rgb="FFFF0000"/>
        <rFont val="Calibri"/>
        <family val="2"/>
      </rPr>
      <t xml:space="preserve">Document: VT All-Payer ACO Participation Agreement singed on 10/27/16
Chronic conditions target: the State must not increase prevalence of COPD, diabetes, and hypertension for Vermont residents. 
Chronic Conditions Target: Composite for diabetes, hypertension, and multiple chronic conditions.  The state must achieve the 75th percentile, as compared to national Medicare performance, for a composite measure comprising of diabetes, hypertension, and multiple chronic condition morbidity of VMA ACO or Modified Next Generation ACO-aligned VT Medicare beneficiaries
</t>
    </r>
    <r>
      <rPr>
        <sz val="10"/>
        <rFont val="Calibri"/>
        <family val="2"/>
      </rPr>
      <t xml:space="preserve">
</t>
    </r>
    <r>
      <rPr>
        <sz val="10"/>
        <color rgb="FF00B050"/>
        <rFont val="Calibri"/>
        <family val="2"/>
      </rPr>
      <t>VII. Care Improvement Objectives
A. General
1. The ACO shall implement processes and protocols that relate to the following objectives for patient-centered care:
(a) Promotion of evidence-based medicine, such as through the establishment and implementation of evidence-based guidelines at the organizational or institutional level. An evidence-based approach would also regularly assess and update such guidelines.</t>
    </r>
    <r>
      <rPr>
        <strike/>
        <sz val="10"/>
        <color rgb="FF00B050"/>
        <rFont val="Calibri"/>
        <family val="2"/>
      </rPr>
      <t xml:space="preserve">
</t>
    </r>
    <r>
      <rPr>
        <sz val="10"/>
        <rFont val="Calibri"/>
        <family val="2"/>
      </rPr>
      <t xml:space="preserve">
Model </t>
    </r>
    <r>
      <rPr>
        <sz val="10"/>
        <color rgb="FF00B050"/>
        <rFont val="Calibri"/>
        <family val="2"/>
      </rPr>
      <t xml:space="preserve">includes </t>
    </r>
    <r>
      <rPr>
        <sz val="10"/>
        <rFont val="Calibri"/>
        <family val="2"/>
      </rPr>
      <t xml:space="preserve">quality measures </t>
    </r>
    <r>
      <rPr>
        <sz val="10"/>
        <color rgb="FF00B050"/>
        <rFont val="Calibri"/>
        <family val="2"/>
      </rPr>
      <t>focused on reducing the prevalence of chronic conditions for COPD, hypertension and diabetes.</t>
    </r>
    <r>
      <rPr>
        <sz val="10"/>
        <rFont val="Calibri"/>
        <family val="2"/>
      </rPr>
      <t xml:space="preserve"> </t>
    </r>
    <r>
      <rPr>
        <strike/>
        <sz val="10"/>
        <color rgb="FFFF0000"/>
        <rFont val="Calibri"/>
        <family val="2"/>
      </rPr>
      <t xml:space="preserve">include:
-Hypertension (HTN): Controlling High Blood Pressure
-Prevalence of chronic disease for COPD, hypertension and diabetes
Also includes </t>
    </r>
  </si>
  <si>
    <r>
      <t xml:space="preserve">Mandated (strict)
</t>
    </r>
    <r>
      <rPr>
        <strike/>
        <sz val="10"/>
        <color rgb="FFFF0000"/>
        <rFont val="Calibri"/>
        <family val="2"/>
      </rPr>
      <t xml:space="preserve">Model quality measures include:
-All-Cause Unplanned Admissions for Patients with Multiple Chronic Conditions
-Follow-up after discharge from the Emergency Department for Mental Health or Alcohol or Other Drug Dependence
-Death rate due to suicide
-Prevalence of chronic disease for COPD, hypertension and diabetes
-Percentage of patients that receive appropriate asthma medication management
-Risk-Standardized, All Condition Readmission
</t>
    </r>
    <r>
      <rPr>
        <sz val="10"/>
        <rFont val="Calibri"/>
        <family val="2"/>
      </rPr>
      <t xml:space="preserve">
</t>
    </r>
    <r>
      <rPr>
        <sz val="10"/>
        <color rgb="FF00B050"/>
        <rFont val="Calibri"/>
        <family val="2"/>
      </rPr>
      <t>VII. Care Improvement Objectives
A. General
1. The ACO shall implement processes and protocols that relate to the following objectives for patient-centered care:
(c) Coordination of Beneficiaries’ care and care transitions (e.g., sharing of electronic summary records across providers, telehealth, remote Beneficiary monitoring, and other enabling technologies).
(e) Ensuring individualized care for Beneficiaries, such as through personalized care plans.</t>
    </r>
  </si>
  <si>
    <r>
      <t xml:space="preserve">Mandated (strict)
</t>
    </r>
    <r>
      <rPr>
        <strike/>
        <sz val="10"/>
        <color rgb="FFFF0000"/>
        <rFont val="Calibri"/>
        <family val="2"/>
      </rPr>
      <t xml:space="preserve">
Document: VT All-Payer ACO Participation Agreement singed on 10/27/16
Chronic conditions milestone- medication management for people with Asthma.  The state muse achieve the 25th percentile, as compared to healthcare plans nationally, for the percent of VT all-payer beneficiaries receiving appropriate asthma medication management.
Model quality measures include:
-Follow-up after discharge from the Emergency Department for Mental Health or Alcohol or Other Drug Dependence
-Percentage of patients that receive appropriate asthma medication management
-All-Cause Unplanned Admissions for Patients with Multiple Chronic Conditions
-Risk-Standardized, All Condition Readmission
</t>
    </r>
    <r>
      <rPr>
        <sz val="10"/>
        <rFont val="Calibri"/>
        <family val="2"/>
      </rPr>
      <t xml:space="preserve">
</t>
    </r>
    <r>
      <rPr>
        <sz val="10"/>
        <color rgb="FF00B050"/>
        <rFont val="Calibri"/>
        <family val="2"/>
      </rPr>
      <t>VII. Care Improvement Objectives
A. General
1. The ACO shall implement processes and protocols that relate to the following objectives for patient-centered care:
(c) Coordination of Beneficiaries’ care and care transitions (e.g., sharing of electronic summary records across providers, telehealth, remote Beneficiary monitoring, and other enabling technologies).
.</t>
    </r>
  </si>
  <si>
    <r>
      <t xml:space="preserve">Mandated (strict)
</t>
    </r>
    <r>
      <rPr>
        <strike/>
        <sz val="10"/>
        <color rgb="FFFF0000"/>
        <rFont val="Calibri"/>
        <family val="2"/>
      </rPr>
      <t xml:space="preserve">
Document: VT All-Payer ACO Participation Agreement singed on 10/27/16
Chronic conditions target: the State must not increase prevalence of COPD, diabetes, and hypertension for Vermont residents. 
Chronic Conditions Target: Composite for diabetes, hypertension, and multiple chronic conditions.  The state must achieve the 75th percentile, as compared to national Medicare performance, for a composite measure comprising of diabetes, hypertension, and multiple chronic condition morbidity of VMA ACO or Modified Next Generation ACO-aligned VT Medicare beneficiaries.
</t>
    </r>
    <r>
      <rPr>
        <sz val="10"/>
        <rFont val="Calibri"/>
        <family val="2"/>
      </rPr>
      <t xml:space="preserve">
Model quality measures include: 
-Prevalence of chronic disease for COPD, hypertension and diabetes
-ACO - 27: Diabetes Mellitus: Hemoglobin A1c Poor Control</t>
    </r>
  </si>
  <si>
    <r>
      <t xml:space="preserve">Mandated (strict)
Model quality measures include:
CAHPS: </t>
    </r>
    <r>
      <rPr>
        <strike/>
        <sz val="10"/>
        <color rgb="FFFF0000"/>
        <rFont val="Calibri"/>
        <family val="2"/>
      </rPr>
      <t xml:space="preserve">How Well Your Providers Communicate
</t>
    </r>
    <r>
      <rPr>
        <sz val="10"/>
        <color rgb="FF00B050"/>
        <rFont val="Calibri"/>
        <family val="2"/>
      </rPr>
      <t>Care Coordination
VII. Care Improvement Objectives
A. General
1. The ACO shall implement processes and protocols that relate to the following objectives for patient-centered care:
(c) Coordination of Beneficiaries’ care and care transitions (e.g., sharing of electronic summary records across providers, telehealth, remote Beneficiary monitoring, and other enabling technologies).</t>
    </r>
  </si>
  <si>
    <r>
      <t xml:space="preserve">Mandated (strict)
</t>
    </r>
    <r>
      <rPr>
        <b/>
        <strike/>
        <sz val="10"/>
        <color rgb="FFFF0000"/>
        <rFont val="Calibri (Body)"/>
      </rPr>
      <t>Document</t>
    </r>
    <r>
      <rPr>
        <strike/>
        <sz val="10"/>
        <color rgb="FFFF0000"/>
        <rFont val="Calibri (Body)"/>
      </rPr>
      <t xml:space="preserve">: VT All-Payer ACO Participation Agreement singed on 10/27/16
Suicide and substance abuse disorder target-follow up after discharge from the emergency department for mental health.  The state must achieve 60 percent as the percent of VT ACO-aligned residents receiving follow-up care within 30 calendar days after discharge from a hospital emergency department for mental health.
Suicide and substance abuse disorder target-follow up after discharge from the ED for alcohol or other drug dependencies.  The state must achieve 40% as the % of VT ACO-aligned residents receiving follow-up care within 30 calendar days after discharge from a hospital emergency department for alcohol or other drug dependence. 
</t>
    </r>
    <r>
      <rPr>
        <sz val="10"/>
        <rFont val="Calibri"/>
        <family val="2"/>
        <scheme val="minor"/>
      </rPr>
      <t xml:space="preserve">
</t>
    </r>
    <r>
      <rPr>
        <sz val="10"/>
        <color rgb="FF00B050"/>
        <rFont val="Calibri (Body)"/>
      </rPr>
      <t>VII. Care Improvement Objectives
A. General
1. The ACO shall implement processes and protocols that relate to the following objectives for patient-centered care:
(b) Processes to ensure Beneficiary/caregiver engagement, and the use of shared decision making processes by Initiative Participants that take into account Beneficiaries' unique needs, preferences, values, and priorities. Measures for promoting Beneficiary engagement include, but are not limited to, the use of decision support tools and shared decision making methods with which the Beneficiary can assess the merits of various treatment options in the context of his or her values and convictions. Beneficiary engagement also includes methods for fostering what might be termed "health literacy" in Beneficiaries and their families.
(c) Coordination of Beneficiaries’ care and care transitions (e.g., sharing of electronic summary records across providers, telehealth, remote Beneficiary monitoring, and other enabling technologies).</t>
    </r>
  </si>
  <si>
    <r>
      <rPr>
        <strike/>
        <sz val="10"/>
        <color rgb="FFFF0000"/>
        <rFont val="Calibri"/>
        <family val="2"/>
      </rPr>
      <t>Not mandated or implied</t>
    </r>
    <r>
      <rPr>
        <sz val="10"/>
        <rFont val="Calibri"/>
        <family val="2"/>
      </rPr>
      <t xml:space="preserve">
</t>
    </r>
    <r>
      <rPr>
        <sz val="10"/>
        <color rgb="FF00B050"/>
        <rFont val="Calibri"/>
        <family val="2"/>
      </rPr>
      <t>Mandated (strict)
VII. Care Improvement Objectives
A. General
1. The ACO shall implement processes and protocols that relate to the following objectives for patient-centered care:
(c) Coordination of Beneficiaries’ care and care transitions (e.g., sharing of electronic summary records across providers, telehealth, remote Beneficiary monitoring, and other enabling technologies).</t>
    </r>
  </si>
  <si>
    <r>
      <rPr>
        <strike/>
        <sz val="10"/>
        <color rgb="FFFF0000"/>
        <rFont val="Calibri (Body)"/>
      </rPr>
      <t>Not mandated or implied</t>
    </r>
    <r>
      <rPr>
        <sz val="10"/>
        <rFont val="Calibri"/>
        <family val="2"/>
        <scheme val="minor"/>
      </rPr>
      <t xml:space="preserve">
</t>
    </r>
    <r>
      <rPr>
        <sz val="10"/>
        <color rgb="FF00B050"/>
        <rFont val="Calibri (Body)"/>
      </rPr>
      <t xml:space="preserve">Mandated (strict)
</t>
    </r>
    <r>
      <rPr>
        <sz val="10"/>
        <rFont val="Calibri"/>
        <family val="2"/>
        <scheme val="minor"/>
      </rPr>
      <t xml:space="preserve">
</t>
    </r>
    <r>
      <rPr>
        <sz val="10"/>
        <color rgb="FF00B050"/>
        <rFont val="Calibri (Body)"/>
      </rPr>
      <t>VII. Care Improvement Objectives
A. General
1. The ACO shall implement processes and protocols that relate to the following objectives for patient-centered care:
(b) Processes to ensure Beneficiary/caregiver engagement, and the use of shared decision making processes by Initiative Participants that take into account Beneficiaries' unique needs, preferences, values, and priorities. Measures for promoting Beneficiary engagement include, but are not limited to, the use of decision support tools and shared decision making methods with which the Beneficiary can assess the merits of various treatment options in the context of his or her values and convictions. Beneficiary engagement also includes methods for fostering what might be termed "health literacy" in Beneficiaries and their families.</t>
    </r>
  </si>
  <si>
    <r>
      <t xml:space="preserve">Not mandated or implied
</t>
    </r>
    <r>
      <rPr>
        <strike/>
        <sz val="10"/>
        <color rgb="FFFF0000"/>
        <rFont val="Calibri"/>
        <family val="2"/>
      </rPr>
      <t>Mandated (strict)
Document: 20161027 Vermont All-payer ACO Model State Agreement - Signed
Substance Use Disorder Milestone - Prescription Drug Monitoring Initiative Utilization. The State must increase the utilization of Vermont's prescription drug monitoring program, using 2017 as a baseline. Vermont and CMS shall establish a target by June 30, 2017.
     1) Calculation methodology. The State's performance will be measured as the number of times prescribers (or their delegates) query the prescription drug monitoring program system divided by the number of patients for whom a prescriber writes prescriptions for opioids.
     2) CMS may determine the State is not on track to meet this milestone if, cumulatively across Performance Year 1 and Performance Year 2, the State decreases its prescription drug monitoring program utilization. For Performance Year 3 through Performance Year 5, CMS may determine that the State is not on track to meet this target if the difference between the State's performance for a Performance Year and the target does not decrease by an amount equal to the following percentages of difference between Vermont's 2017 (baseline year) rate of utilization and the target rate: at least 30 percent by the end of Performance Year 3; at least 65 percent by the end of Performance Year 4; or at least 100% by the end of Performance Year 5. (p. 41)
Substance Use Disorder Milestone -  Medication-assisted Treatment Utilization. The State must increase the number of Vermont residents receiving medication-assisted treatment (MAT) for substance use disorder to 150 per 10,000 VT residents of ages 18-64 (or up to the rate of demand). (see p. 41)
Model quality measures include: Utilization of Vermont Prescription Monitoring System (VPMS</t>
    </r>
  </si>
  <si>
    <r>
      <t xml:space="preserve">Mandated (strict)
</t>
    </r>
    <r>
      <rPr>
        <strike/>
        <sz val="10"/>
        <color rgb="FFFF0000"/>
        <rFont val="Calibri"/>
        <family val="2"/>
      </rPr>
      <t xml:space="preserve">
Document: VT All-Payer ACO Participation Agreement singed on 10/27/16
Chronic Condition Milestone: tobacco use assessment and cessation interventions.  The state must achieve the 75th percentile, as compared to national Medicare performance, for the percent of VT ACO-aligned beneficiaries who were screened for tobacco use and who received cessation counseling intervention if identified as tobacco user.
</t>
    </r>
    <r>
      <rPr>
        <sz val="10"/>
        <rFont val="Calibri"/>
        <family val="2"/>
      </rPr>
      <t xml:space="preserve">
Required quality measure: Preventive Care and Screening: Tobacco Use: Screening and Cessation Intervention</t>
    </r>
  </si>
  <si>
    <r>
      <t xml:space="preserve">Mandated (strict)
</t>
    </r>
    <r>
      <rPr>
        <strike/>
        <sz val="10"/>
        <color rgb="FFFF0000"/>
        <rFont val="Calibri"/>
        <family val="2"/>
      </rPr>
      <t xml:space="preserve">
Document: VT All-Payer ACO Participation Agreement 10/27/16 
Health outcome target: 
     Suicide target: the state must reduce the number of deaths due to suicide to 16 per 100,000 Vermont residents or reduce the State's ranking on suicide rate from the 7th to the 20th highest by state across the U.S. 
     Suicide Milestone: Screening for clinical depression.  The state must achieve the 75th percentile, as compared to national Medicare performance, for the percent of VT-ACO aligned beneficiaries who received a screening for clinical depression, and if depression was detected, a follow-up plan. 
     Suicide and substance abuse disorder target-- initiation and engagement of alcohol and other drug dependence (AOD) treatment: the State must achieve the 50th percentile, as compared to healthcare plans nationally, on initiation and 75% on engagement of alcohol and other drug dependence treatment for Vermont ACO- assigned residents.
     Suicide and substance abuse disorder target-follow up after discharge from the emergency department for mental health.  The state must achieve 60 percent as the percent of VT ACO-aligned residents receiving follow-up care within 30 calendar days after discharge from a hospital emergency department for mental health.
     Suicide and substance abuse disorder target-follow up after discharge from the ED for alcohol or other drug dependencies.  The state must achieve 40% as the % of VT ACO-aligned residents receiving follow-up care within 30 calendar days after discharge from a hospital emergency department for alcohol or other drug dependence. 
     Suicide and substance abuse disorder target-mental health and substance abuse related ED visits.  The State must reduce the rate of growth of ED visits with primary diagnosis of mental health or substance abuse conditions across payers in VT hospitals. (p. 36)
</t>
    </r>
    <r>
      <rPr>
        <sz val="10"/>
        <rFont val="Calibri"/>
        <family val="2"/>
      </rPr>
      <t xml:space="preserve">
Required quality measure: Preventive Care and Screening: Screening for Clinical Depression and Follow-up Plan</t>
    </r>
  </si>
  <si>
    <r>
      <t xml:space="preserve">Mandated (strict)
Required quality measures:
-Follow-up after discharge from the Emergency Department for Mental Health or Alcohol or Other Drug Dependence
</t>
    </r>
    <r>
      <rPr>
        <strike/>
        <sz val="10"/>
        <color rgb="FFFF0000"/>
        <rFont val="Calibri"/>
        <family val="2"/>
      </rPr>
      <t xml:space="preserve">-ED visit growth rate for mental health and substance abuse
-Death rate due to suicide
</t>
    </r>
    <r>
      <rPr>
        <sz val="10"/>
        <rFont val="Calibri"/>
        <family val="2"/>
      </rPr>
      <t xml:space="preserve">-Preventive Care and Screening: Screening for Clinical Depression and Follow-up Plan
</t>
    </r>
    <r>
      <rPr>
        <sz val="10"/>
        <color rgb="FF00B050"/>
        <rFont val="Calibri"/>
        <family val="2"/>
      </rPr>
      <t>- Initiation and Engagement of Alcohol and Other Drug Dependence Treatment</t>
    </r>
  </si>
  <si>
    <r>
      <t xml:space="preserve">Mandated (strict)
</t>
    </r>
    <r>
      <rPr>
        <sz val="10"/>
        <color rgb="FF00B050"/>
        <rFont val="Calibri"/>
        <family val="2"/>
      </rPr>
      <t>Quality measures: Preventive Care and Screening: Screening for Depression and Follow-up Plan</t>
    </r>
    <r>
      <rPr>
        <sz val="10"/>
        <rFont val="Calibri"/>
        <family val="2"/>
      </rPr>
      <t xml:space="preserve">
</t>
    </r>
    <r>
      <rPr>
        <b/>
        <strike/>
        <sz val="10"/>
        <color rgb="FFFF0000"/>
        <rFont val="Calibri"/>
        <family val="2"/>
      </rPr>
      <t>Document</t>
    </r>
    <r>
      <rPr>
        <strike/>
        <sz val="10"/>
        <color rgb="FFFF0000"/>
        <rFont val="Calibri"/>
        <family val="2"/>
      </rPr>
      <t>: VT All-Payer ACO Participation Agreement 10/27/16 
Health outcome target: 
     Substance use disorder target: the State must reduce deaths of VT residents related to drug overdose by 10 %. 
     Substance use disorder milestone: prescription drug monitoring initiative utilization. The state must increase the utilization of VT prescription drug monitoring program using 2017 as a baseline.
     Substance use disorder milestone- medication-assisted treatment utilization.  The state must increase the number of Vt residents receiving medication-assisted treatment (MAT) for substance use disorder to 150 per 10,000 VT residents of ages 18-64 (or up to the rate of demand)
     Suicide target: the state must reduce the number of deaths due to suicide to 16 per 100,000 Vermont residents or reduce the State's ranking on suicide rate from the 7th to the 20th highest by state across the U.S. 
     Suicide Milestone: Screening for clinical depression.  The state must achieve the 75th percentile, as compared to national Medicare performance, for the percent of VT-ACO aligned beneficiaries who received a screening for clinical depression, and if depression was detected, a follow-up plan. 
     Suicide and substance abuse disorder target-- initiation and engagement of alcohol and other drug dependence (AOD) treatment: the State must achieve the 50th percentile, as compared to healthcare plans nationally, on initiation and 75% on engagement of alcohol and other drug dependence treatment for Vermont ACO- assigned residents.
     Suicide and substance abuse disorder target-follow up after discharge from the emergency department for mental health.  The state must achieve 60 percent as the percent of VT ACO-aligned residents receiving follow-up care within 30 calendar days after discharge from a hospital emergency department for mental health.
     Suicide and substance abuse disorder target-follow up after discharge from the ED for alcohol or other drug dependencies.  The state must achieve 40% as the % of VT ACO-aligned residents receiving follow-up care within 30 calendar days after discharge from a hospital emergency department for alcohol or other drug dependence. 
     Suicide and substance abuse disorder target-mental health and substance abuse related ED visits.  The State must reduce the rate of growth of ED visits with primary diagnosis of mental health or substance abuse conditions across payers in VT hospitals. (p.36)</t>
    </r>
  </si>
  <si>
    <r>
      <t xml:space="preserve">Mandated (strict)
</t>
    </r>
    <r>
      <rPr>
        <strike/>
        <sz val="10"/>
        <color rgb="FFFF0000"/>
        <rFont val="Calibri (Body)"/>
      </rPr>
      <t xml:space="preserve">
Document: VT All-Payer ACO Participation Agreement 10/27/16 
Health outcome target: Substance use disorder target: the State must reduce deaths of VT residents related to drug overdose by 10 %. Suicide target: the state must reduce the number of deaths due to suicide to 16 per 100,000 Vermont residents or reduce the State's ranking on suicide rate from the 7th to the 20th highest by state across the U.S. Suicide and substance abuse disorder target: the State must achieve the 50th percentile, as compared to healthcare plans nationally, on initiation and 75% on engagement of alcohol and other drug dependance treatment for Vermont ACO- assigned residents. Suicide and substance abuse disorder target-- initiation and engagement of alcohol and other drug dependence (AOD) treatment: the State must achieve the 50th percentile, as compared to healthcare plans nationally, on initiation and 75% on engagement of alcohol and other drug dependence treatment for Vermont ACO- assigned residents. (p.36)
Suicide and substance abuse disorder target-follow up after discharge from the ED for alcohol or other drug dependencies.  The state must achieve 40% as the % of VT ACO-aligned residents receiving follow-up care within 30 calendar days after discharge from a hospital emergency department for alcohol or other drug dependence.  Suicide and substance abuse disorder target-mental health and substance abuse related ED visits.  The State must reduce the rate of growth of ED visits with primary diagnosis of mental health or substance abuse conditions across payers in VT hospitals. 
</t>
    </r>
    <r>
      <rPr>
        <sz val="10"/>
        <rFont val="Calibri"/>
        <family val="2"/>
        <scheme val="minor"/>
      </rPr>
      <t xml:space="preserve">
Model quality measures include: 
Follow-up after discharge from the Emergency Department for Mental Health or Alcohol or Other Drug Dependence</t>
    </r>
    <r>
      <rPr>
        <sz val="10"/>
        <color rgb="FF00B050"/>
        <rFont val="Calibri (Body)"/>
      </rPr>
      <t xml:space="preserve">
Initiation and Engagement of Alcohol and Other Drug Dependence Treatment</t>
    </r>
  </si>
  <si>
    <t xml:space="preserve">Implied (lenient)
Model quality measures include: ACO - 27: Diabetes Mellitus: Hemoglobin A1c Poor Control, but prescription of antidiabetic agent not necessary for denominator
</t>
  </si>
  <si>
    <t xml:space="preserve">Mandated (strict)
This demonstration awards annual shared savings bonuses if practices lower their patients’ total cost of care while meeting quality targets. 
Hence, this IA is applicable
</t>
  </si>
  <si>
    <r>
      <rPr>
        <sz val="10"/>
        <rFont val="Calibri (Body)"/>
      </rPr>
      <t xml:space="preserve">Mandated (strict)
</t>
    </r>
    <r>
      <rPr>
        <b/>
        <sz val="10"/>
        <rFont val="Calibri (Body)"/>
      </rPr>
      <t>Document</t>
    </r>
    <r>
      <rPr>
        <sz val="10"/>
        <rFont val="Calibri (Body)"/>
      </rPr>
      <t xml:space="preserve">: Oncology Care Model Participation Agreement 
The Practice must collect and report data on quality metrics as set forth in Appendix D. Upon request by the Practice, CMS will offer actionable feedback in the form of regular feedback reports, in a time and manner to be determined by CMS, to the Practice to support continuous quality improvement. The Practice shall utilize the data to continuously improve its performance and achieve the goals of OCM. (p. C 1 of 4)
</t>
    </r>
  </si>
  <si>
    <r>
      <t xml:space="preserve">Mandated (strict)
</t>
    </r>
    <r>
      <rPr>
        <b/>
        <sz val="10"/>
        <rFont val="Calibri"/>
        <family val="2"/>
        <scheme val="minor"/>
      </rPr>
      <t>Document</t>
    </r>
    <r>
      <rPr>
        <sz val="10"/>
        <rFont val="Calibri"/>
        <family val="2"/>
        <scheme val="minor"/>
      </rPr>
      <t xml:space="preserve">: Oncology Care Model Participation Agreement 
The Practice must collect and report data on quality metrics as set forth in Appendix D. Upon request by the Practice, CMS will offer actionable feedback in the form of regular feedback reports, in a time and manner to be determined by CMS, to the Practice to support continuous quality improvement. The Practice shall utilize the data to continuously improve its performance and achieve the goals of OCM. (p. C 1 of 4)
</t>
    </r>
  </si>
  <si>
    <r>
      <t xml:space="preserve">Mandated (strict)
</t>
    </r>
    <r>
      <rPr>
        <b/>
        <sz val="10"/>
        <rFont val="Calibri"/>
        <family val="2"/>
        <scheme val="minor"/>
      </rPr>
      <t>Document</t>
    </r>
    <r>
      <rPr>
        <sz val="10"/>
        <rFont val="Calibri"/>
        <family val="2"/>
        <scheme val="minor"/>
      </rPr>
      <t xml:space="preserve">: Oncology Care Model Participation Agreement
The Parties acknowledge that the Practice submitted to CMS a preliminary OCM Practitioner List that included the NPI of each physician and NPP who would be an OCM Practitioner effective on the Start Date. The Practice certified that such list was true, accurate, and complete. (p. </t>
    </r>
    <r>
      <rPr>
        <sz val="10"/>
        <rFont val="Calibri (Body)"/>
      </rPr>
      <t>12 13</t>
    </r>
    <r>
      <rPr>
        <sz val="10"/>
        <rFont val="Calibri"/>
        <family val="2"/>
        <scheme val="minor"/>
      </rPr>
      <t xml:space="preserve">)
</t>
    </r>
  </si>
  <si>
    <r>
      <rPr>
        <sz val="10"/>
        <rFont val="Calibri (Body)"/>
      </rPr>
      <t xml:space="preserve">Mandated (strict)
</t>
    </r>
    <r>
      <rPr>
        <b/>
        <sz val="10"/>
        <rFont val="Calibri (Body)"/>
      </rPr>
      <t>Document</t>
    </r>
    <r>
      <rPr>
        <sz val="10"/>
        <rFont val="Calibri (Body)"/>
      </rPr>
      <t xml:space="preserve"> : Oncology Care Model Participation Agreement
</t>
    </r>
    <r>
      <rPr>
        <b/>
        <sz val="10"/>
        <rFont val="Calibri (Body)"/>
      </rPr>
      <t xml:space="preserve">3. Use of data for continuous quality improvement
</t>
    </r>
    <r>
      <rPr>
        <sz val="10"/>
        <rFont val="Calibri (Body)"/>
      </rPr>
      <t xml:space="preserve">     The Practice must collect and report data on quality metrics as set forth in Appendix D. Upon request by the Practice, CMS will offer actionable feedback in the form of regular feedback reports, in a time and manner to be determined by CMS, to the Practice to support continuous quality improvement. The Practice shall utilize the data to continuously improve its performance and achieve the goals of OCM. 
     The Practice must certify at intervals no more frequent than quarterly that it is using the data provided to it through OCM to guide continuous quality improvement. (p. C 1 of 4)
</t>
    </r>
  </si>
  <si>
    <r>
      <t xml:space="preserve">Implied (lenient)
</t>
    </r>
    <r>
      <rPr>
        <b/>
        <sz val="10"/>
        <rFont val="Calibri"/>
        <family val="2"/>
      </rPr>
      <t xml:space="preserve">Document: </t>
    </r>
    <r>
      <rPr>
        <strike/>
        <sz val="10"/>
        <color rgb="FFFF0000"/>
        <rFont val="Calibri"/>
        <family val="2"/>
      </rPr>
      <t xml:space="preserve">Maryland Total Cost of Care Model State Agreement </t>
    </r>
    <r>
      <rPr>
        <sz val="10"/>
        <color rgb="FF00B050"/>
        <rFont val="Calibri"/>
        <family val="2"/>
      </rPr>
      <t>MDPCP - 2021 Starters 1st AR Practice Participation Agreement</t>
    </r>
    <r>
      <rPr>
        <sz val="10"/>
        <rFont val="Calibri"/>
        <family val="2"/>
      </rPr>
      <t xml:space="preserve">
</t>
    </r>
    <r>
      <rPr>
        <strike/>
        <sz val="10"/>
        <color rgb="FFFF0000"/>
        <rFont val="Calibri"/>
        <family val="2"/>
      </rPr>
      <t xml:space="preserve">7. Outcomes-Based Credits. The State shall be responsible for addressing a minimum of three population health priorities for Maryland residents in accordance with this Section 7.
     a. At any time following the Effective Date of the Agreement, for a minimum of three population health priorities, the State must propose to CMS for approval methodologies for assessing the State’s performance on each population health priority.
          i. For each population health priority, the State must submit the following information:
               1. Specifications for appropriate population health measures and
applicable performance targets; (p. 15)
</t>
    </r>
    <r>
      <rPr>
        <sz val="10"/>
        <color rgb="FF00B050"/>
        <rFont val="Calibri"/>
        <family val="2"/>
      </rPr>
      <t xml:space="preserve">I.	GENERAL CARE TRANSFORMATION REQUIREMENTS
Care Management	
Track 1
•	Ensure all empaneled, MDPCP Beneficiaries are </t>
    </r>
    <r>
      <rPr>
        <u/>
        <sz val="10"/>
        <color rgb="FF00B050"/>
        <rFont val="Calibri"/>
        <family val="2"/>
      </rPr>
      <t>risk stratified</t>
    </r>
    <r>
      <rPr>
        <sz val="10"/>
        <color rgb="FF00B050"/>
        <rFont val="Calibri"/>
        <family val="2"/>
      </rPr>
      <t xml:space="preserve">.
•	Ensure all empaneled MDPCP Beneficiaries </t>
    </r>
    <r>
      <rPr>
        <u/>
        <sz val="10"/>
        <color rgb="FF00B050"/>
        <rFont val="Calibri"/>
        <family val="2"/>
      </rPr>
      <t>identified as increased risk and likely to benefit receive targeted, proactive, relationship-based (longitudinal) care management</t>
    </r>
    <r>
      <rPr>
        <sz val="10"/>
        <color rgb="FF00B050"/>
        <rFont val="Calibri"/>
        <family val="2"/>
      </rPr>
      <t xml:space="preserve">. 
•	Ensure empaneled MDPCP Beneficiaries receive a </t>
    </r>
    <r>
      <rPr>
        <u/>
        <sz val="10"/>
        <color rgb="FF00B050"/>
        <rFont val="Calibri"/>
        <family val="2"/>
      </rPr>
      <t>follow-up interaction from the MDPCP Practice</t>
    </r>
    <r>
      <rPr>
        <sz val="10"/>
        <color rgb="FF00B050"/>
        <rFont val="Calibri"/>
        <family val="2"/>
      </rPr>
      <t xml:space="preserv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t>
    </r>
    <r>
      <rPr>
        <u/>
        <sz val="10"/>
        <color rgb="FF00B050"/>
        <rFont val="Calibri"/>
        <family val="2"/>
      </rPr>
      <t>Ensure MDPCP Beneficiaries in longitudinal care management are engaged in a personalized care planning process</t>
    </r>
    <r>
      <rPr>
        <sz val="10"/>
        <color rgb="FF00B050"/>
        <rFont val="Calibri"/>
        <family val="2"/>
      </rPr>
      <t>, which includes at least their goals, needs, and self-management activities.
•	Ensure MDPCP Beneficiaries in longitudinal care management have access to comprehensive medication management. (pg. 62)</t>
    </r>
  </si>
  <si>
    <r>
      <rPr>
        <strike/>
        <sz val="10"/>
        <color rgb="FFFF0000"/>
        <rFont val="Calibri"/>
        <family val="2"/>
      </rPr>
      <t xml:space="preserve">Not mandated or implied </t>
    </r>
    <r>
      <rPr>
        <sz val="10"/>
        <color rgb="FF00B050"/>
        <rFont val="Calibri"/>
        <family val="2"/>
      </rPr>
      <t>Mandated (strict)</t>
    </r>
    <r>
      <rPr>
        <strike/>
        <sz val="10"/>
        <color rgb="FFFF0000"/>
        <rFont val="Calibri"/>
        <family val="2"/>
      </rPr>
      <t xml:space="preserve">
</t>
    </r>
    <r>
      <rPr>
        <b/>
        <sz val="10"/>
        <color rgb="FF00B050"/>
        <rFont val="Calibri"/>
        <family val="2"/>
      </rPr>
      <t>Document</t>
    </r>
    <r>
      <rPr>
        <sz val="10"/>
        <color rgb="FF00B050"/>
        <rFont val="Calibri"/>
        <family val="2"/>
      </rPr>
      <t>: MDPCP - 2021 Starters 1st AR Practice Participation Agreement
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</si>
  <si>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rPr>
        <strike/>
        <sz val="10"/>
        <color rgb="FFFF0000"/>
        <rFont val="Calibri"/>
        <family val="2"/>
      </rPr>
      <t xml:space="preserve">Not mandated or implied </t>
    </r>
    <r>
      <rPr>
        <sz val="10"/>
        <color rgb="FF00B050"/>
        <rFont val="Calibri"/>
        <family val="2"/>
      </rPr>
      <t>Mandated (strict)</t>
    </r>
    <r>
      <rPr>
        <sz val="10"/>
        <rFont val="Calibri"/>
        <family val="2"/>
      </rPr>
      <t xml:space="preserve">
</t>
    </r>
    <r>
      <rPr>
        <b/>
        <sz val="10"/>
        <rFont val="Calibri"/>
        <family val="2"/>
      </rPr>
      <t xml:space="preserve">
</t>
    </r>
    <r>
      <rPr>
        <b/>
        <sz val="10"/>
        <color rgb="FF00B050"/>
        <rFont val="Calibri"/>
        <family val="2"/>
      </rPr>
      <t xml:space="preserve">Document: </t>
    </r>
    <r>
      <rPr>
        <sz val="10"/>
        <color rgb="FF00B050"/>
        <rFont val="Calibri"/>
        <family val="2"/>
      </rPr>
      <t>MDPCP - 2021 Starters 1st AR Practice Participation Agreement
I. GENERAL CARE TRANSFORMATION REQUIREMENTS
Beneficiary &amp; Caregiver Experience	
Track 1
• Convene a Patient-Family/ Caregiver Advisory Council (PFAC) at least annually and integrate PFAC recommendations into care and quality improvement activities.	
Track 2 (Track 2 practices must meet all Track 1 requirements plus:)
• Engage MDPCP Beneficiaries and caregivers in a collaborative process for advance care planning</t>
    </r>
    <r>
      <rPr>
        <sz val="10"/>
        <rFont val="Calibri"/>
        <family val="2"/>
      </rPr>
      <t xml:space="preserve"> </t>
    </r>
    <r>
      <rPr>
        <sz val="10"/>
        <color rgb="FF00B050"/>
        <rFont val="Calibri"/>
        <family val="2"/>
      </rPr>
      <t>(pg. 64)</t>
    </r>
  </si>
  <si>
    <r>
      <rPr>
        <strike/>
        <sz val="10"/>
        <color rgb="FFFF0000"/>
        <rFont val="Calibri"/>
        <family val="2"/>
      </rPr>
      <t>Not mandated or implied</t>
    </r>
    <r>
      <rPr>
        <sz val="10"/>
        <rFont val="Calibri"/>
        <family val="2"/>
      </rPr>
      <t xml:space="preserve"> </t>
    </r>
    <r>
      <rPr>
        <sz val="10"/>
        <color rgb="FF00B050"/>
        <rFont val="Calibri"/>
        <family val="2"/>
      </rPr>
      <t xml:space="preserve">Implied (lenient)
</t>
    </r>
    <r>
      <rPr>
        <b/>
        <sz val="10"/>
        <color rgb="FF00B050"/>
        <rFont val="Calibri"/>
        <family val="2"/>
      </rPr>
      <t xml:space="preserve">Document: </t>
    </r>
    <r>
      <rPr>
        <sz val="10"/>
        <color rgb="FF00B050"/>
        <rFont val="Calibri"/>
        <family val="2"/>
      </rPr>
      <t xml:space="preserve">MDPCP - 2021 Starters 1st AR Practice Participation Agreement
I. GENERAL CARE TRANSFORMATION REQUIREMENTS
Comprehensiveness and Coordination across the Continuum of Care	
Track 1
• Ensure </t>
    </r>
    <r>
      <rPr>
        <u/>
        <sz val="10"/>
        <color rgb="FF00B050"/>
        <rFont val="Calibri"/>
        <family val="2"/>
      </rPr>
      <t xml:space="preserve">coordinated referral management </t>
    </r>
    <r>
      <rPr>
        <sz val="10"/>
        <color rgb="FF00B050"/>
        <rFont val="Calibri"/>
        <family val="2"/>
      </rPr>
      <t>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(Track 1 activities plus)
• Facilitate access to resources that are available in the MDPCP Practice’s community for MDPCP Beneficiaries with identified health-related social needs (pg. 62)</t>
    </r>
  </si>
  <si>
    <r>
      <rPr>
        <strike/>
        <sz val="10"/>
        <color rgb="FFFF0000"/>
        <rFont val="Calibri"/>
        <family val="2"/>
      </rPr>
      <t xml:space="preserve">Not mandated or implied </t>
    </r>
    <r>
      <rPr>
        <sz val="10"/>
        <color rgb="FF00B050"/>
        <rFont val="Calibri"/>
        <family val="2"/>
      </rPr>
      <t>Implied (lenient)</t>
    </r>
    <r>
      <rPr>
        <sz val="10"/>
        <rFont val="Calibri"/>
        <family val="2"/>
      </rPr>
      <t xml:space="preserve">
</t>
    </r>
    <r>
      <rPr>
        <b/>
        <sz val="10"/>
        <color rgb="FF00B050"/>
        <rFont val="Calibri"/>
        <family val="2"/>
      </rPr>
      <t>Document:</t>
    </r>
    <r>
      <rPr>
        <sz val="10"/>
        <color rgb="FF00B050"/>
        <rFont val="Calibri"/>
        <family val="2"/>
      </rPr>
      <t xml:space="preserve"> MDPCP - 2021 Starters 1st AR Practice Participation Agreement
</t>
    </r>
    <r>
      <rPr>
        <u/>
        <sz val="10"/>
        <color rgb="FF00B050"/>
        <rFont val="Calibri"/>
        <family val="2"/>
      </rPr>
      <t>9.3 Limitations on Spending the CMF Payment Amounts</t>
    </r>
    <r>
      <rPr>
        <sz val="10"/>
        <color rgb="FF00B050"/>
        <rFont val="Calibri"/>
        <family val="2"/>
      </rPr>
      <t xml:space="preserve">
(b) With the exception of the HEART Payment, examples of permitted uses of CMF payment amounts received by the MDPCP Practice from CMS include, but are not limited to:
(i) To pay for wages, including associated payroll taxes and benefits, for MDPCP Practitioners and practice staff (e.g., care manager, care coordinator, pre-visit planner, quality/data analyst, pharmacist, or behavioral health clinician) to perform Care Transformation Requirements, as long as the wages and benefit costs are in proportion to the time the staff spend performing the Care Transformation Requirements;
(ii) To pay for care delivery tools (e.g., shared decision making aids, patient survey instruments), including the purchase of licenses to access such tools electronically, related to performing the Care Transformation Requirements; and
(iii) </t>
    </r>
    <r>
      <rPr>
        <u/>
        <sz val="10"/>
        <color rgb="FF00B050"/>
        <rFont val="Calibri"/>
        <family val="2"/>
      </rPr>
      <t xml:space="preserve">To pay the costs of training MDPCP Practitioners and MDPCP Practice Site staff, including necessary attendance, travel, and accommodations expenses, if such expenses are directly related to performing the Care Transformation Requirements </t>
    </r>
    <r>
      <rPr>
        <sz val="10"/>
        <color rgb="FF00B050"/>
        <rFont val="Calibri"/>
        <family val="2"/>
      </rPr>
      <t>(e.g., attending MDPCP learning network meetings). (pg. 27)</t>
    </r>
  </si>
  <si>
    <r>
      <rPr>
        <strike/>
        <sz val="10"/>
        <color rgb="FFFF0000"/>
        <rFont val="Calibri"/>
        <family val="2"/>
      </rPr>
      <t xml:space="preserve">Not mandated or implied </t>
    </r>
    <r>
      <rPr>
        <sz val="10"/>
        <color rgb="FF00B050"/>
        <rFont val="Calibri"/>
        <family val="2"/>
      </rPr>
      <t xml:space="preserve">Mandated (strict)
</t>
    </r>
    <r>
      <rPr>
        <b/>
        <sz val="10"/>
        <color rgb="FF00B050"/>
        <rFont val="Calibri"/>
        <family val="2"/>
      </rPr>
      <t xml:space="preserve">Document: </t>
    </r>
    <r>
      <rPr>
        <sz val="10"/>
        <color rgb="FF00B050"/>
        <rFont val="Calibri"/>
        <family val="2"/>
      </rPr>
      <t>MDPCP - 2021 Starters 1st AR Practice Participation Agreement</t>
    </r>
    <r>
      <rPr>
        <sz val="10"/>
        <rFont val="Calibri"/>
        <family val="2"/>
      </rPr>
      <t xml:space="preserve">
</t>
    </r>
    <r>
      <rPr>
        <u/>
        <sz val="10"/>
        <color rgb="FF00B050"/>
        <rFont val="Calibri"/>
        <family val="2"/>
      </rPr>
      <t>II. HEART PAYMENT-SPECIFIC CARE TRANSFORMATION REQUIREMENTS</t>
    </r>
    <r>
      <rPr>
        <sz val="10"/>
        <color rgb="FF00B050"/>
        <rFont val="Calibri"/>
        <family val="2"/>
      </rPr>
      <t xml:space="preserve">
Beginning in Performance Year 2022, the Care Transformation Requirements described below apply whether the MDPCP Practice is participating in MDPCP Track 1 or Track 2.  As specified in Article 9.3(a) of the Agreement, the MDPCP Practice must use the HEART Payment to perform the Care Transformation Requirements described in this Section II of Appendix A for those MDPCP Beneficiaries that meet the criteria in Article 9.2(c)(iv). 
Access and Continuity	
• Identify and address barriers to care initiation, continuity, and preventative care for MDPCP Beneficiaries including, but not limited to, language barriers, transportation, cost, and/or health system navigation and health literacy
• Identify and address barriers to care continuity through the use of technology such as telehealth and remote patient management technology.
Planned Care for Health Outcomes	
• Implementation and tracking of social needs assessment screening, customizing electronic health records to capture social determinants and demographic information and linking data through health information exchanges,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(pg. 66)</t>
    </r>
  </si>
  <si>
    <r>
      <rPr>
        <strike/>
        <sz val="10"/>
        <color rgb="FFFF0000"/>
        <rFont val="Calibri"/>
        <family val="2"/>
      </rPr>
      <t>Not mandated or implied</t>
    </r>
    <r>
      <rPr>
        <sz val="10"/>
        <rFont val="Calibri"/>
        <family val="2"/>
      </rPr>
      <t xml:space="preserve"> </t>
    </r>
    <r>
      <rPr>
        <sz val="10"/>
        <color rgb="FF00B050"/>
        <rFont val="Calibri"/>
        <family val="2"/>
      </rPr>
      <t xml:space="preserve">Mandated (strict)
</t>
    </r>
    <r>
      <rPr>
        <b/>
        <sz val="10"/>
        <color rgb="FF00B050"/>
        <rFont val="Calibri"/>
        <family val="2"/>
      </rPr>
      <t xml:space="preserve">
Document: </t>
    </r>
    <r>
      <rPr>
        <sz val="10"/>
        <color rgb="FF00B050"/>
        <rFont val="Calibri"/>
        <family val="2"/>
      </rPr>
      <t xml:space="preserve">MDPCP - 2021 Starters 1st AR Practice Participation Agreement
</t>
    </r>
    <r>
      <rPr>
        <u/>
        <sz val="10"/>
        <color rgb="FF00B050"/>
        <rFont val="Calibri"/>
        <family val="2"/>
      </rPr>
      <t>I. GENERAL CARE TRANSFORMATION REQUIREMENTS</t>
    </r>
    <r>
      <rPr>
        <sz val="10"/>
        <color rgb="FF00B050"/>
        <rFont val="Calibri"/>
        <family val="2"/>
      </rPr>
      <t xml:space="preserve">
Care Management	
Track 1
• Ensure all empaneled, MDPCP Beneficiaries are risk stratified.
•</t>
    </r>
    <r>
      <rPr>
        <u/>
        <sz val="10"/>
        <color rgb="FF00B050"/>
        <rFont val="Calibri"/>
        <family val="2"/>
      </rPr>
      <t xml:space="preserve"> Ensure all empaneled MDPCP Beneficiaries identified as increased risk and likely to benefit receive targeted, proactive, relationship-based (longitudinal) training. </t>
    </r>
    <r>
      <rPr>
        <sz val="10"/>
        <color rgb="FF00B050"/>
        <rFont val="Calibri"/>
        <family val="2"/>
      </rPr>
      <t xml:space="preserve">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(all Track 1 activities plus)
• </t>
    </r>
    <r>
      <rPr>
        <u/>
        <sz val="10"/>
        <color rgb="FF00B050"/>
        <rFont val="Calibri"/>
        <family val="2"/>
      </rPr>
      <t>Ensure MDPCP Beneficiaries in longitudinal care management are engaged in a personalized care planning process, which includes at least their goals, needs, and self-management activities</t>
    </r>
    <r>
      <rPr>
        <sz val="10"/>
        <color rgb="FF00B050"/>
        <rFont val="Calibri"/>
        <family val="2"/>
      </rPr>
      <t>.
• Ensure MDPCP Beneficiaries in longitudinal care management have access to comprehensive medication management. (pg. 62)</t>
    </r>
  </si>
  <si>
    <r>
      <rPr>
        <strike/>
        <sz val="10"/>
        <color rgb="FFFF0000"/>
        <rFont val="Calibri"/>
        <family val="2"/>
      </rPr>
      <t>Not mandated or implied</t>
    </r>
    <r>
      <rPr>
        <sz val="10"/>
        <rFont val="Calibri"/>
        <family val="2"/>
      </rPr>
      <t xml:space="preserve"> </t>
    </r>
    <r>
      <rPr>
        <sz val="10"/>
        <color rgb="FF00B050"/>
        <rFont val="Calibri"/>
        <family val="2"/>
      </rPr>
      <t xml:space="preserve">Mandated (strict)
</t>
    </r>
    <r>
      <rPr>
        <b/>
        <sz val="10"/>
        <color rgb="FF00B050"/>
        <rFont val="Calibri"/>
        <family val="2"/>
      </rPr>
      <t xml:space="preserve">
Document: </t>
    </r>
    <r>
      <rPr>
        <sz val="10"/>
        <color rgb="FF00B050"/>
        <rFont val="Calibri"/>
        <family val="2"/>
      </rPr>
      <t xml:space="preserve">MDPCP - 2021 Starters 1st AR Practice Participation Agreement
</t>
    </r>
    <r>
      <rPr>
        <u/>
        <sz val="10"/>
        <color rgb="FF00B050"/>
        <rFont val="Calibri"/>
        <family val="2"/>
      </rPr>
      <t>I. GENERAL CARE TRANSFORMATION REQUIREMENTS</t>
    </r>
    <r>
      <rPr>
        <sz val="10"/>
        <color rgb="FF00B050"/>
        <rFont val="Calibri"/>
        <family val="2"/>
      </rPr>
      <t xml:space="preserve">
Care Management	
Track 1
• Ensure all empaneled, MDPCP Beneficiaries are risk stratified.
• Ensure all empaneled MDPCP Beneficiaries identified as increased risk and likely to benefit receive targeted, proactive, relationship-based (longitudinal) training. 
• </t>
    </r>
    <r>
      <rPr>
        <u/>
        <sz val="10"/>
        <color rgb="FF00B050"/>
        <rFont val="Calibri"/>
        <family val="2"/>
      </rPr>
      <t>Ensure empaneled MDPCP Beneficiaries receive a follow-up interaction from the MDPCP Practice within one week for ED discharges and two business days for hospital discharges.</t>
    </r>
    <r>
      <rPr>
        <sz val="10"/>
        <color rgb="FF00B050"/>
        <rFont val="Calibri"/>
        <family val="2"/>
      </rPr>
      <t xml:space="preserve">
• </t>
    </r>
    <r>
      <rPr>
        <u/>
        <sz val="10"/>
        <color rgb="FF00B050"/>
        <rFont val="Calibri"/>
        <family val="2"/>
      </rPr>
      <t xml:space="preserve">Ensure empaneled MDPCP Beneficiaries who have received follow-up after ED, hospital discharge, or other triggering event receive short-term (episodic) care management.	</t>
    </r>
    <r>
      <rPr>
        <sz val="10"/>
        <color rgb="FF00B050"/>
        <rFont val="Calibri"/>
        <family val="2"/>
      </rPr>
      <t xml:space="preserve">
Track 2 (all Track 1 activities plus)
• </t>
    </r>
    <r>
      <rPr>
        <u/>
        <sz val="10"/>
        <color rgb="FF00B050"/>
        <rFont val="Calibri"/>
        <family val="2"/>
      </rPr>
      <t>Ensure MDPCP Beneficiaries in longitudinal care management are engaged in a personalized care planning process, which includes at least their goals, needs, and self-management activities.</t>
    </r>
    <r>
      <rPr>
        <sz val="10"/>
        <color rgb="FF00B050"/>
        <rFont val="Calibri"/>
        <family val="2"/>
      </rPr>
      <t xml:space="preserve">
• Ensure MDPCP Beneficiaries in longitudinal care management have access to comprehensive medication management. (pg. 62)</t>
    </r>
  </si>
  <si>
    <r>
      <rPr>
        <sz val="10"/>
        <color theme="1"/>
        <rFont val="Calibri"/>
        <family val="2"/>
      </rPr>
      <t>Mandated (strict)</t>
    </r>
    <r>
      <rPr>
        <sz val="10"/>
        <rFont val="Calibri"/>
        <family val="2"/>
      </rPr>
      <t xml:space="preserve">
</t>
    </r>
    <r>
      <rPr>
        <b/>
        <sz val="10"/>
        <rFont val="Calibri"/>
        <family val="2"/>
      </rPr>
      <t>Document</t>
    </r>
    <r>
      <rPr>
        <i/>
        <sz val="10"/>
        <rFont val="Calibri"/>
        <family val="2"/>
      </rPr>
      <t>:</t>
    </r>
    <r>
      <rPr>
        <b/>
        <i/>
        <sz val="10"/>
        <rFont val="Calibri"/>
        <family val="2"/>
      </rPr>
      <t xml:space="preserve"> </t>
    </r>
    <r>
      <rPr>
        <strike/>
        <sz val="10"/>
        <color rgb="FFFF0000"/>
        <rFont val="Calibri"/>
        <family val="2"/>
      </rPr>
      <t xml:space="preserve">Maryland Primary Care Program Request for Applications </t>
    </r>
    <r>
      <rPr>
        <sz val="10"/>
        <color rgb="FF00B050"/>
        <rFont val="Calibri"/>
        <family val="2"/>
      </rPr>
      <t>MDPCP - 2021 Starters 1st AR Practice Participation Agreement</t>
    </r>
    <r>
      <rPr>
        <sz val="10"/>
        <rFont val="Calibri"/>
        <family val="2"/>
      </rPr>
      <t xml:space="preserve">
</t>
    </r>
    <r>
      <rPr>
        <strike/>
        <sz val="10"/>
        <color rgb="FFFF0000"/>
        <rFont val="Calibri"/>
        <family val="2"/>
      </rPr>
      <t>In order to meet the care transformation requirements, Participant Practices must use data to identify the hospitals and emergency departments (EDs) responsible for attributed beneficiaries’ hospitalizations and ED visits in order to improve the timeliness of notification and information transfer. (p. 19)
Participant Practices must address opportunities to improve transitions of care for attributed beneficiaries, focusing on hospital and ED discharges, as well as post-acute care facility usage and interactions with specialists. Such a transformation will be an ongoing process (p. 19-20)</t>
    </r>
    <r>
      <rPr>
        <sz val="10"/>
        <rFont val="Calibri"/>
        <family val="2"/>
      </rPr>
      <t xml:space="preserve">
</t>
    </r>
    <r>
      <rPr>
        <sz val="10"/>
        <color rgb="FF00B050"/>
        <rFont val="Calibri"/>
        <family val="2"/>
      </rPr>
      <t xml:space="preserve">I. GENERAL CARE TRANSFORMATION REQUIREMENTS
</t>
    </r>
    <r>
      <rPr>
        <u/>
        <sz val="10"/>
        <color rgb="FF00B050"/>
        <rFont val="Calibri"/>
        <family val="2"/>
      </rPr>
      <t xml:space="preserve">Care Management	
</t>
    </r>
    <r>
      <rPr>
        <sz val="10"/>
        <color rgb="FF00B050"/>
        <rFont val="Calibri"/>
        <family val="2"/>
      </rPr>
      <t xml:space="preserve">Track 1
• Ensure all empaneled, MDPCP Beneficiaries are risk stratified.
• Ensure all empaneled MDPCP Beneficiaries identified as increased risk and likely to benefit receive targeted, proactive, relationship-based (longitudinal) training.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(all Track 1 activities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
</t>
    </r>
    <r>
      <rPr>
        <u/>
        <sz val="10"/>
        <color rgb="FF00B050"/>
        <rFont val="Calibri"/>
        <family val="2"/>
      </rPr>
      <t xml:space="preserve">
Comprehensiveness and Coordination across the Continuum of Care</t>
    </r>
    <r>
      <rPr>
        <sz val="10"/>
        <color rgb="FF00B050"/>
        <rFont val="Calibri"/>
        <family val="2"/>
      </rPr>
      <t xml:space="preserve">
Track 1
• Ensure coordinated referral management 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(all Track 1 activities plus)	
• Facilitate access to resources that are available in the MDPCP Practice’s community for MDPCP Beneficiaries with identified health-related social needs (pg. 63)</t>
    </r>
  </si>
  <si>
    <r>
      <t xml:space="preserve">Mandated (strict)
</t>
    </r>
    <r>
      <rPr>
        <b/>
        <sz val="10"/>
        <rFont val="Calibri"/>
        <family val="2"/>
      </rPr>
      <t>Document:</t>
    </r>
    <r>
      <rPr>
        <b/>
        <i/>
        <sz val="10"/>
        <rFont val="Calibri"/>
        <family val="2"/>
      </rPr>
      <t xml:space="preserve"> </t>
    </r>
    <r>
      <rPr>
        <strike/>
        <sz val="10"/>
        <color rgb="FFFF0000"/>
        <rFont val="Calibri"/>
        <family val="2"/>
      </rPr>
      <t xml:space="preserve">Maryland Primary Care Program Request for Applications </t>
    </r>
    <r>
      <rPr>
        <sz val="10"/>
        <color rgb="FF00B050"/>
        <rFont val="Calibri"/>
        <family val="2"/>
      </rPr>
      <t>MDPCP - 2021 Starters 1st AR Practice Participation Agreement</t>
    </r>
    <r>
      <rPr>
        <b/>
        <i/>
        <strike/>
        <sz val="10"/>
        <color rgb="FFFF0000"/>
        <rFont val="Calibri"/>
        <family val="2"/>
      </rPr>
      <t xml:space="preserve">
</t>
    </r>
    <r>
      <rPr>
        <strike/>
        <sz val="10"/>
        <color rgb="FFFF0000"/>
        <rFont val="Calibri"/>
        <family val="2"/>
      </rPr>
      <t xml:space="preserve">
In order to meet the care transformation requirements, Participant Practices must use data to identify the hospitals and emergency departments (EDs) responsible for attributed beneficiaries’ hospitalizations and ED visits in order to improve the timeliness of notification and information transfer. (p. 19)
All Participant Practices must know where in the medical neighborhood their attributed beneficiaries receive care and should coordinate beneficiary care accordingly. (p. 19)
</t>
    </r>
    <r>
      <rPr>
        <sz val="10"/>
        <color rgb="FF00B050"/>
        <rFont val="Calibri"/>
        <family val="2"/>
      </rPr>
      <t xml:space="preserve">I. GENERAL CARE TRANSFORMATION REQUIREMENTS
</t>
    </r>
    <r>
      <rPr>
        <u/>
        <sz val="10"/>
        <color rgb="FF00B050"/>
        <rFont val="Calibri"/>
        <family val="2"/>
      </rPr>
      <t xml:space="preserve">Care Management	
</t>
    </r>
    <r>
      <rPr>
        <sz val="10"/>
        <color rgb="FF00B050"/>
        <rFont val="Calibri"/>
        <family val="2"/>
      </rPr>
      <t xml:space="preserve">Track 1
• Ensure all empaneled, MDPCP Beneficiaries are risk stratified.
• Ensure all empaneled MDPCP Beneficiaries identified as increased risk and likely to benefit receive targeted, proactive, relationship-based (longitudinal) training.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(all Track 1 activities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
</t>
    </r>
    <r>
      <rPr>
        <u/>
        <sz val="10"/>
        <color rgb="FF00B050"/>
        <rFont val="Calibri"/>
        <family val="2"/>
      </rPr>
      <t>Comprehensiveness and Coordination across the Continuum of Care</t>
    </r>
    <r>
      <rPr>
        <sz val="10"/>
        <color rgb="FF00B050"/>
        <rFont val="Calibri"/>
        <family val="2"/>
      </rPr>
      <t xml:space="preserve">
Track 1
• Ensure coordinated referral management 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(all Track 1 activities plus)	
• Facilitate access to resources that are available in the MDPCP Practice’s community for MDPCP Beneficiaries with identified health-related social needs (pg. 63)</t>
    </r>
  </si>
  <si>
    <r>
      <rPr>
        <strike/>
        <sz val="10"/>
        <color rgb="FFFF0000"/>
        <rFont val="Calibri"/>
        <family val="2"/>
      </rPr>
      <t>Not mandated or implied</t>
    </r>
    <r>
      <rPr>
        <sz val="10"/>
        <color rgb="FFFF0000"/>
        <rFont val="Calibri"/>
        <family val="2"/>
      </rPr>
      <t xml:space="preserve"> </t>
    </r>
    <r>
      <rPr>
        <sz val="10"/>
        <color rgb="FF00B050"/>
        <rFont val="Calibri"/>
        <family val="2"/>
      </rPr>
      <t xml:space="preserve">Mandated (strict)
</t>
    </r>
    <r>
      <rPr>
        <b/>
        <sz val="10"/>
        <color rgb="FF00B050"/>
        <rFont val="Calibri"/>
        <family val="2"/>
      </rPr>
      <t>Document</t>
    </r>
    <r>
      <rPr>
        <sz val="10"/>
        <color rgb="FF00B050"/>
        <rFont val="Calibri"/>
        <family val="2"/>
      </rPr>
      <t>: MDPCP - 2021 Starters 1st AR Practice Participation Agreement
ARTICLE VIII – USE OF CERTIFIED ELECTRONIC HEALTH RECORD TECHNOLOGY</t>
    </r>
    <r>
      <rPr>
        <u/>
        <sz val="10"/>
        <color rgb="FF00B050"/>
        <rFont val="Calibri"/>
        <family val="2"/>
      </rPr>
      <t xml:space="preserve">
</t>
    </r>
    <r>
      <rPr>
        <sz val="10"/>
        <color rgb="FF00B050"/>
        <rFont val="Calibri"/>
        <family val="2"/>
      </rPr>
      <t xml:space="preserve">8.1 By no later than the Start Date, the MDPCP Practice must </t>
    </r>
    <r>
      <rPr>
        <u/>
        <sz val="10"/>
        <color rgb="FF00B050"/>
        <rFont val="Calibri"/>
        <family val="2"/>
      </rPr>
      <t>ensure that the MDPCP Practice Site is capable of connecting to the State’s designated health information exchange (“HIE”)</t>
    </r>
    <r>
      <rPr>
        <sz val="10"/>
        <color rgb="FF00B050"/>
        <rFont val="Calibri"/>
        <family val="2"/>
      </rPr>
      <t xml:space="preserve">, Chesapeake Regional Information System (“CRISP”), or a similar product from another HIE that is capable of communicating with CRISP.
8.2 If the MDPCP Practice has entered into a CTO Arrangement with a MDPCP Partner CTO under the MDPCP, the MDPCP Practice shall </t>
    </r>
    <r>
      <rPr>
        <u/>
        <sz val="10"/>
        <color rgb="FF00B050"/>
        <rFont val="Calibri"/>
        <family val="2"/>
      </rPr>
      <t xml:space="preserve">ensure that the MDPCP Practice Site offer access to its electronic health records (EHRs) to the MDPCP Partner CTO </t>
    </r>
    <r>
      <rPr>
        <sz val="10"/>
        <color rgb="FF00B050"/>
        <rFont val="Calibri"/>
        <family val="2"/>
      </rPr>
      <t>to ensure that the CTO’s Interdisciplinary Care Management Team has real time access to the MDPCP Beneficiaries’ medical records. (pg. 22)</t>
    </r>
    <r>
      <rPr>
        <u/>
        <sz val="10"/>
        <color rgb="FF00B050"/>
        <rFont val="Calibri"/>
        <family val="2"/>
      </rPr>
      <t xml:space="preserve">
</t>
    </r>
    <r>
      <rPr>
        <sz val="10"/>
        <color rgb="FF00B050"/>
        <rFont val="Calibri"/>
        <family val="2"/>
      </rPr>
      <t xml:space="preserve">II. HEART PAYMENT-SPECIFIC CARE TRANSFORMATION REQUIREMENTS
Planned Care for Health Outcomes (Track 1 and 2)
• Implementation and tracking of social needs assessment screening, customizing electronic health records to capture social determinants and demographic information and </t>
    </r>
    <r>
      <rPr>
        <u/>
        <sz val="10"/>
        <color rgb="FF00B050"/>
        <rFont val="Calibri"/>
        <family val="2"/>
      </rPr>
      <t>linking data through health information exchanges</t>
    </r>
    <r>
      <rPr>
        <sz val="10"/>
        <color rgb="FF00B050"/>
        <rFont val="Calibri"/>
        <family val="2"/>
      </rPr>
      <t>,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(pg. 66)</t>
    </r>
  </si>
  <si>
    <r>
      <rPr>
        <strike/>
        <sz val="10"/>
        <color rgb="FFFF0000"/>
        <rFont val="Calibri"/>
        <family val="2"/>
      </rPr>
      <t xml:space="preserve">Not mandated or implied </t>
    </r>
    <r>
      <rPr>
        <sz val="10"/>
        <color rgb="FF00B050"/>
        <rFont val="Calibri"/>
        <family val="2"/>
      </rPr>
      <t xml:space="preserve">Mandated (strict)
</t>
    </r>
    <r>
      <rPr>
        <b/>
        <sz val="10"/>
        <color rgb="FF00B050"/>
        <rFont val="Calibri"/>
        <family val="2"/>
      </rPr>
      <t>Document:</t>
    </r>
    <r>
      <rPr>
        <sz val="10"/>
        <color rgb="FF00B050"/>
        <rFont val="Calibri"/>
        <family val="2"/>
      </rPr>
      <t xml:space="preserve"> MDPCP - 2021 Starters 1st AR Practice Participation Agreement
7.3	Patient Reported Outcome Measures (“PROMs”) (Track 2 only)
(a)	CMS will develop PROM instruments to screen for and capture beneficiaries’ reported clinical outcomes for common medical and social problems, such as depression, problems with physical functioning, social isolation, or pain.
(b)	If the MDPCP Practice is participating in Track 2 of MDPCP under this Agreement, the MDPCP Practice shall ensure that the MDPCP Practice Site administers the PROM instrument developed by CMS to specified beneficiaries, at such times and in such a manner determined by CMS.  At CMS’s discretion, CMS may also administer the PROM instrument to the MDPCP Beneficiaries and the MDPCP Practice must ensure that the MDPCP Practice Site provides CMS with any information CMS determines is necessary to administer the PROM instrument.
(c)	CMS will notify the MDPCP Practice of the PROM no later than 30 Days prior to the Start Date of the Performance Year in which the PROM takes effect. (pg. 22)</t>
    </r>
  </si>
  <si>
    <r>
      <rPr>
        <strike/>
        <sz val="10"/>
        <color rgb="FFFF0000"/>
        <rFont val="Calibri (Body)"/>
      </rPr>
      <t xml:space="preserve">Not mandated or implied </t>
    </r>
    <r>
      <rPr>
        <sz val="10"/>
        <color rgb="FF00B050"/>
        <rFont val="Calibri (Body)"/>
      </rPr>
      <t>Implied (lenient)</t>
    </r>
    <r>
      <rPr>
        <sz val="10"/>
        <rFont val="Calibri"/>
        <family val="2"/>
        <scheme val="minor"/>
      </rPr>
      <t xml:space="preserve">
</t>
    </r>
    <r>
      <rPr>
        <sz val="10"/>
        <color rgb="FF00B050"/>
        <rFont val="Calibri (Body)"/>
      </rPr>
      <t xml:space="preserve">Document: MDPCP - 2021 Starters 1st AR Practice Participation Agreement
9.3 Limitations on Spending the CMF Payment Amounts
(b) With the exception of the HEART Payment, examples of permitted uses of CMF payment amounts received by the MDPCP Practice from CMS include, but are not limited to:
(i) To pay for wages, including associated payroll taxes and benefits, for MDPCP Practitioners and practice staff (e.g., care manager, care coordinator, pre-visit planner, quality/data analyst, pharmacist, or behavioral health clinician) to perform Care Transformation Requirements, as long as the wages and benefit costs are in proportion to the time the staff spend performing the Care Transformation Requirements;
(ii) To pay for care delivery tools (e.g., </t>
    </r>
    <r>
      <rPr>
        <u/>
        <sz val="10"/>
        <color rgb="FF00B050"/>
        <rFont val="Calibri (Body)"/>
      </rPr>
      <t>shared decision making aids, patient survey instruments)</t>
    </r>
    <r>
      <rPr>
        <sz val="10"/>
        <color rgb="FF00B050"/>
        <rFont val="Calibri (Body)"/>
      </rPr>
      <t>, including the purchase of licenses to access such tools electronically, related to performing the Care Transformation Requirements; and
(iii) To pay the costs of training MDPCP Practitioners and MDPCP Practice Site staff, including necessary attendance, travel, and accommodations expenses, if such expenses are directly related to performing the Care Transformation Requirements (e.g., attending MDPCP learning network meetings). (pg. 27)</t>
    </r>
  </si>
  <si>
    <r>
      <rPr>
        <strike/>
        <sz val="10"/>
        <color rgb="FFFF0000"/>
        <rFont val="Calibri"/>
        <family val="2"/>
      </rPr>
      <t xml:space="preserve">Not mandated or implied </t>
    </r>
    <r>
      <rPr>
        <sz val="10"/>
        <color rgb="FF00B050"/>
        <rFont val="Calibri"/>
        <family val="2"/>
      </rPr>
      <t>Mandated (strict)</t>
    </r>
    <r>
      <rPr>
        <sz val="10"/>
        <rFont val="Calibri"/>
        <family val="2"/>
      </rPr>
      <t xml:space="preserve">
</t>
    </r>
    <r>
      <rPr>
        <b/>
        <sz val="10"/>
        <color rgb="FF00B050"/>
        <rFont val="Calibri"/>
        <family val="2"/>
      </rPr>
      <t xml:space="preserve">Document: </t>
    </r>
    <r>
      <rPr>
        <sz val="10"/>
        <color rgb="FF00B050"/>
        <rFont val="Calibri"/>
        <family val="2"/>
      </rPr>
      <t xml:space="preserve">MDPCP - 2021 Starters 1st AR Practice Participation Agreement
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Beneficiary &amp; Caregiver Experience
Track 1	
• Convene a Patient-Family/ Caregiver Advisory Council (PFAC) at least annually and integrate PFAC recommendations into care and quality improvement activities.
Track 2 (includes all requirements for Track 1 plus)
• Engage MDPCP Beneficiaries and caregivers in a collaborative process for advance care planning (pg. 64)
•	Ensure MDPCP Beneficiaries in longitudinal care management have access to comprehensive medication management. (pg. 62)
</t>
    </r>
    <r>
      <rPr>
        <b/>
        <sz val="10"/>
        <rFont val="Calibri"/>
        <family val="2"/>
      </rPr>
      <t xml:space="preserve">
</t>
    </r>
  </si>
  <si>
    <r>
      <rPr>
        <strike/>
        <sz val="10"/>
        <color rgb="FFFF0000"/>
        <rFont val="Calibri"/>
        <family val="2"/>
      </rPr>
      <t xml:space="preserve">Not mandated or implied </t>
    </r>
    <r>
      <rPr>
        <sz val="10"/>
        <color rgb="FF00B050"/>
        <rFont val="Calibri"/>
        <family val="2"/>
      </rPr>
      <t>Mandated (strict)</t>
    </r>
    <r>
      <rPr>
        <sz val="10"/>
        <rFont val="Calibri"/>
        <family val="2"/>
      </rPr>
      <t xml:space="preserve">
</t>
    </r>
    <r>
      <rPr>
        <b/>
        <sz val="10"/>
        <color rgb="FF00B050"/>
        <rFont val="Calibri"/>
        <family val="2"/>
      </rPr>
      <t xml:space="preserve">Document: </t>
    </r>
    <r>
      <rPr>
        <sz val="10"/>
        <color rgb="FF00B050"/>
        <rFont val="Calibri"/>
        <family val="2"/>
      </rPr>
      <t xml:space="preserve">MDPCP - 2021 Starters 1st AR Practice Participation Agreement
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t>
    </r>
    <r>
      <rPr>
        <u/>
        <sz val="10"/>
        <color rgb="FF00B050"/>
        <rFont val="Calibri"/>
        <family val="2"/>
      </rPr>
      <t>Ensure MDPCP Beneficiaries in longitudinal care management are engaged in a personalized care planning process, which includes at least their goals, needs, and self-management activities</t>
    </r>
    <r>
      <rPr>
        <sz val="10"/>
        <color rgb="FF00B050"/>
        <rFont val="Calibri"/>
        <family val="2"/>
      </rPr>
      <t>.</t>
    </r>
    <r>
      <rPr>
        <b/>
        <sz val="10"/>
        <rFont val="Calibri"/>
        <family val="2"/>
      </rPr>
      <t xml:space="preserve">
</t>
    </r>
  </si>
  <si>
    <r>
      <rPr>
        <strike/>
        <sz val="10"/>
        <color rgb="FFFF0000"/>
        <rFont val="Calibri"/>
        <family val="2"/>
      </rPr>
      <t>Not mandated or implied</t>
    </r>
    <r>
      <rPr>
        <sz val="10"/>
        <rFont val="Calibri"/>
        <family val="2"/>
      </rPr>
      <t xml:space="preserve"> </t>
    </r>
    <r>
      <rPr>
        <sz val="10"/>
        <color rgb="FF00B050"/>
        <rFont val="Calibri"/>
        <family val="2"/>
      </rPr>
      <t xml:space="preserve">Implied (lenient)
Document: MDPCP - 2021 Starters 1st AR Practice Participation Agreement
9.3 Limitations on Spending the CMF Payment Amounts
(b) With the exception of the HEART Payment, examples of permitted uses of CMF payment amounts received by the MDPCP Practice from CMS include, but are not limited to:
(i) To pay for wages, including associated payroll taxes and benefits, for MDPCP Practitioners and practice staff (e.g., care manager, care coordinator, </t>
    </r>
    <r>
      <rPr>
        <u/>
        <sz val="10"/>
        <color rgb="FF00B050"/>
        <rFont val="Calibri"/>
        <family val="2"/>
      </rPr>
      <t>pre-visit planner</t>
    </r>
    <r>
      <rPr>
        <sz val="10"/>
        <color rgb="FF00B050"/>
        <rFont val="Calibri"/>
        <family val="2"/>
      </rPr>
      <t>, quality/data analyst, pharmacist, or behavioral health clinician) to perform Care Transformation Requirements, as long as the wages and benefit costs are in proportion to the time the staff spend performing the Care Transformation Requirements;
(ii) To pay for care delivery tools (e.g., shared decision making aids, patient survey instruments), including the purchase of licenses to access such tools electronically, related to performing the Care Transformation Requirements; and
(iii) To pay the costs of training MDPCP Practitioners and MDPCP Practice Site staff, including necessary attendance, travel, and accommodations expenses, if such expenses are directly related to performing the Care Transformation Requirements (e.g., attending MDPCP learning network meetings). (pg. 27)</t>
    </r>
  </si>
  <si>
    <r>
      <t xml:space="preserve">Mandated (strict)
</t>
    </r>
    <r>
      <rPr>
        <b/>
        <sz val="10"/>
        <color rgb="FF00B050"/>
        <rFont val="Calibri (Body)"/>
      </rPr>
      <t xml:space="preserve">Document: </t>
    </r>
    <r>
      <rPr>
        <sz val="10"/>
        <color rgb="FF00B050"/>
        <rFont val="Calibri (Body)"/>
      </rPr>
      <t>MDPCP - 2021 Starters 1st AR Practice Participation Agreement</t>
    </r>
    <r>
      <rPr>
        <sz val="10"/>
        <rFont val="Calibri"/>
        <family val="2"/>
        <scheme val="minor"/>
      </rPr>
      <t xml:space="preserve">
This model operates under a total cost of care concept (possibly with exceptions). Therefore, participants will need to develop analytic capabilities, hence this IA is applicable.</t>
    </r>
    <r>
      <rPr>
        <sz val="10"/>
        <color rgb="FF00B050"/>
        <rFont val="Calibri"/>
        <family val="2"/>
        <scheme val="minor"/>
      </rPr>
      <t xml:space="preserve">
I. GENERAL CARE TRANSFORMATION REQUIREMENTS
Planned Care for Health Outcomes	
</t>
    </r>
    <r>
      <rPr>
        <u/>
        <sz val="10"/>
        <color rgb="FF00B050"/>
        <rFont val="Calibri"/>
        <family val="2"/>
        <scheme val="minor"/>
      </rPr>
      <t xml:space="preserve">• </t>
    </r>
    <r>
      <rPr>
        <u/>
        <sz val="10"/>
        <color rgb="FF00B050"/>
        <rFont val="Calibri (Body)"/>
      </rPr>
      <t>Continuously improve the MDPCP Practice’s performance on key outcomes, including cost of care</t>
    </r>
    <r>
      <rPr>
        <sz val="10"/>
        <color rgb="FF00B050"/>
        <rFont val="Calibri"/>
        <family val="2"/>
        <scheme val="minor"/>
      </rPr>
      <t>, electronic clinical quality measures, beneficiary experience, and utilization measures.</t>
    </r>
  </si>
  <si>
    <r>
      <rPr>
        <strike/>
        <sz val="10"/>
        <color rgb="FFFF0000"/>
        <rFont val="Calibri"/>
        <family val="2"/>
      </rPr>
      <t>Not mandated or implied</t>
    </r>
    <r>
      <rPr>
        <sz val="10"/>
        <rFont val="Calibri"/>
        <family val="2"/>
      </rPr>
      <t xml:space="preserve"> </t>
    </r>
    <r>
      <rPr>
        <sz val="10"/>
        <color rgb="FF00B050"/>
        <rFont val="Calibri"/>
        <family val="2"/>
      </rPr>
      <t xml:space="preserve">Implied (lenient)
</t>
    </r>
    <r>
      <rPr>
        <b/>
        <sz val="10"/>
        <color rgb="FF00B050"/>
        <rFont val="Calibri"/>
        <family val="2"/>
      </rPr>
      <t>Document:</t>
    </r>
    <r>
      <rPr>
        <sz val="10"/>
        <color rgb="FF00B050"/>
        <rFont val="Calibri"/>
        <family val="2"/>
      </rPr>
      <t xml:space="preserve"> MDPCP - 2021 Starters 1st AR Practice Participation Agreement
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</si>
  <si>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rPr>
        <strike/>
        <sz val="10"/>
        <color rgb="FFFF0000"/>
        <rFont val="Calibri"/>
        <family val="2"/>
      </rPr>
      <t>Not mandated or implied</t>
    </r>
    <r>
      <rPr>
        <sz val="10"/>
        <rFont val="Calibri"/>
        <family val="2"/>
      </rPr>
      <t xml:space="preserve"> </t>
    </r>
    <r>
      <rPr>
        <sz val="10"/>
        <color rgb="FF00B050"/>
        <rFont val="Calibri"/>
        <family val="2"/>
      </rPr>
      <t xml:space="preserve">Implied (lenient)
</t>
    </r>
    <r>
      <rPr>
        <b/>
        <sz val="10"/>
        <color rgb="FF00B050"/>
        <rFont val="Calibri"/>
        <family val="2"/>
      </rPr>
      <t>Document</t>
    </r>
    <r>
      <rPr>
        <sz val="10"/>
        <color rgb="FF00B050"/>
        <rFont val="Calibri"/>
        <family val="2"/>
      </rPr>
      <t>: MDPCP - 2021 Starters 1st AR Practice Participation Agreement</t>
    </r>
    <r>
      <rPr>
        <sz val="10"/>
        <rFont val="Calibri"/>
        <family val="2"/>
      </rPr>
      <t xml:space="preserve">
</t>
    </r>
    <r>
      <rPr>
        <sz val="10"/>
        <color rgb="FF00B050"/>
        <rFont val="Calibri"/>
        <family val="2"/>
      </rPr>
      <t>7.3 Patient Reported Outcome Measures (“PROMs”) (Track 2 only)
(a) CMS will develop PROM instruments to screen for and capture beneficiaries’ reported clinical outcomes for common medical and social problems, such as depression, problems with physical functioning, social isolation, or pain.
(b) If the MDPCP Practice is participating in Track 2 of MDPCP under this Agreement, the MDPCP Practice shall ensure that the MDPCP Practice Site administers the PROM instrument developed by CMS to specified beneficiaries, at such times and in such a manner determined by CMS.  At CMS’s discretion, CMS may also administer the PROM instrument to the MDPCP Beneficiaries and the MDPCP Practice must ensure that the MDPCP Practice Site provides CMS with any information CMS determines is necessary to administer the PROM instrument.
(c) CMS will notify the MDPCP Practice of the PROM no later than 30 Days prior to the Start Date of the Performance Year in which the PROM takes effect. (pg. 21)</t>
    </r>
  </si>
  <si>
    <r>
      <rPr>
        <strike/>
        <sz val="10"/>
        <color rgb="FFFF0000"/>
        <rFont val="Calibri"/>
        <family val="2"/>
      </rPr>
      <t>Not mandated or implied</t>
    </r>
    <r>
      <rPr>
        <sz val="10"/>
        <rFont val="Calibri"/>
        <family val="2"/>
      </rPr>
      <t xml:space="preserve"> </t>
    </r>
    <r>
      <rPr>
        <sz val="10"/>
        <color rgb="FF00B050"/>
        <rFont val="Calibri"/>
        <family val="2"/>
      </rPr>
      <t xml:space="preserve">Mandated (strict)
</t>
    </r>
    <r>
      <rPr>
        <b/>
        <sz val="10"/>
        <color rgb="FF00B050"/>
        <rFont val="Calibri"/>
        <family val="2"/>
      </rPr>
      <t xml:space="preserve">Document: </t>
    </r>
    <r>
      <rPr>
        <sz val="10"/>
        <color rgb="FF00B050"/>
        <rFont val="Calibri"/>
        <family val="2"/>
      </rPr>
      <t xml:space="preserve">MDPCP - 2021 Starters 1st AR Practice Participation Agreement
7.3 Patient Reported Outcome Measures (“PROMs”) (Track 2 only)
(a) CMS will develop PROM instruments to </t>
    </r>
    <r>
      <rPr>
        <u/>
        <sz val="10"/>
        <color rgb="FF00B050"/>
        <rFont val="Calibri"/>
        <family val="2"/>
      </rPr>
      <t>screen for and capture beneficiaries’ reported clinical outcomes for common medical and social problems, such as depression,</t>
    </r>
    <r>
      <rPr>
        <sz val="10"/>
        <color rgb="FF00B050"/>
        <rFont val="Calibri"/>
        <family val="2"/>
      </rPr>
      <t xml:space="preserve"> problems with physical functioning, social isolation, or pain.
(b) If the MDPCP Practice is participating in Track 2 of MDPCP under this Agreement, the MDPCP Practice shall ensure that the MDPCP Practice Site administers the PROM instrument developed by CMS to specified beneficiaries, at such times and in such a manner determined by CMS.  At CMS’s discretion, CMS may also administer the PROM instrument to the MDPCP Beneficiaries and the MDPCP Practice must ensure that the MDPCP Practice Site provides CMS with any information CMS determines is necessary to administer the PROM instrument.
(c) CMS will notify the MDPCP Practice of the PROM no later than 30 Days prior to the Start Date of the Performance Year in which the PROM takes effect. (pg. 21)
APPENDIX B – QUALITY, UTILIZATION, AND EFFICIENCY COMPONENT MEASURE SETS
MDPCP eCQM Set
CMS2v10: Preventive Care and Screening: </t>
    </r>
    <r>
      <rPr>
        <u/>
        <sz val="10"/>
        <color rgb="FF00B050"/>
        <rFont val="Calibri"/>
        <family val="2"/>
      </rPr>
      <t>Screening for Depression and Follow-Up Plan</t>
    </r>
    <r>
      <rPr>
        <sz val="10"/>
        <color rgb="FF00B050"/>
        <rFont val="Calibri"/>
        <family val="2"/>
      </rPr>
      <t xml:space="preserve"> (pg. 67)</t>
    </r>
  </si>
  <si>
    <r>
      <rPr>
        <strike/>
        <sz val="10"/>
        <color rgb="FFFF0000"/>
        <rFont val="Calibri"/>
        <family val="2"/>
      </rPr>
      <t xml:space="preserve">Not mandated or implied </t>
    </r>
    <r>
      <rPr>
        <sz val="10"/>
        <color rgb="FF00B050"/>
        <rFont val="Calibri"/>
        <family val="2"/>
      </rPr>
      <t>Mandated (strict)</t>
    </r>
    <r>
      <rPr>
        <sz val="10"/>
        <rFont val="Calibri"/>
        <family val="2"/>
      </rPr>
      <t xml:space="preserve">
</t>
    </r>
    <r>
      <rPr>
        <b/>
        <sz val="10"/>
        <color rgb="FF00B050"/>
        <rFont val="Calibri"/>
        <family val="2"/>
      </rPr>
      <t xml:space="preserve">Document: </t>
    </r>
    <r>
      <rPr>
        <sz val="10"/>
        <color rgb="FF00B050"/>
        <rFont val="Calibri"/>
        <family val="2"/>
      </rPr>
      <t>MDPCP - 2021 Starters 1st AR Practice Participation Agreement</t>
    </r>
    <r>
      <rPr>
        <b/>
        <sz val="10"/>
        <color rgb="FF00B050"/>
        <rFont val="Calibri"/>
        <family val="2"/>
      </rPr>
      <t xml:space="preserve">
</t>
    </r>
    <r>
      <rPr>
        <sz val="10"/>
        <color rgb="FF00B050"/>
        <rFont val="Calibri"/>
        <family val="2"/>
      </rPr>
      <t xml:space="preserve">(iv) The HEART Payment shall equal $110, multiplied by the total number of MDPCP Beneficiaries who both: 
(A) are in either the 4th HCC risk tier or the complex risk tier described in Article 9.2(b)(i); and 
(B) fall within the highest ADI quintile established by CMS as described in Article 9.2(b)(iv). (pg. 26)
II. HEART PAYMENT-SPECIFIC CARE TRANSFORMATION REQUIREMENTS
Planned Care for Health Outcomes	
• Implementation and </t>
    </r>
    <r>
      <rPr>
        <u/>
        <sz val="10"/>
        <color rgb="FF00B050"/>
        <rFont val="Calibri"/>
        <family val="2"/>
      </rPr>
      <t>tracking of social needs assessment screening, customizing electronic health records to capture social determinants and demographic information and linking data through health information exchanges</t>
    </r>
    <r>
      <rPr>
        <sz val="10"/>
        <color rgb="FF00B050"/>
        <rFont val="Calibri"/>
        <family val="2"/>
      </rPr>
      <t xml:space="preserve">,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 Data collection and analysis, including disaggregated data on race and ethnicity, gender identity, family size, and income </t>
    </r>
    <r>
      <rPr>
        <u/>
        <sz val="10"/>
        <color rgb="FF00B050"/>
        <rFont val="Calibri"/>
        <family val="2"/>
      </rPr>
      <t>through the use of social determinants of health (SDOH) screening system</t>
    </r>
    <r>
      <rPr>
        <sz val="10"/>
        <color rgb="FF00B050"/>
        <rFont val="Calibri"/>
        <family val="2"/>
      </rPr>
      <t>s with standards equivalent to or better than those specified by CMS. (pg. 66)</t>
    </r>
  </si>
  <si>
    <r>
      <rPr>
        <strike/>
        <sz val="10"/>
        <color rgb="FFFF0000"/>
        <rFont val="Calibri"/>
        <family val="2"/>
      </rPr>
      <t xml:space="preserve">Not mandated or implied </t>
    </r>
    <r>
      <rPr>
        <sz val="10"/>
        <color rgb="FF00B050"/>
        <rFont val="Calibri"/>
        <family val="2"/>
      </rPr>
      <t>Mandated (strict)</t>
    </r>
    <r>
      <rPr>
        <sz val="10"/>
        <rFont val="Calibri"/>
        <family val="2"/>
      </rPr>
      <t xml:space="preserve">
</t>
    </r>
    <r>
      <rPr>
        <b/>
        <sz val="10"/>
        <color rgb="FF00B050"/>
        <rFont val="Calibri"/>
        <family val="2"/>
      </rPr>
      <t xml:space="preserve">Document: </t>
    </r>
    <r>
      <rPr>
        <sz val="10"/>
        <color rgb="FF00B050"/>
        <rFont val="Calibri"/>
        <family val="2"/>
      </rPr>
      <t>MDPCP - 2021 Starters 1st AR Practice Participation Agreement</t>
    </r>
    <r>
      <rPr>
        <b/>
        <sz val="10"/>
        <color rgb="FF00B050"/>
        <rFont val="Calibri"/>
        <family val="2"/>
      </rPr>
      <t xml:space="preserve">
</t>
    </r>
    <r>
      <rPr>
        <sz val="10"/>
        <color rgb="FF00B050"/>
        <rFont val="Calibri"/>
        <family val="2"/>
      </rPr>
      <t>(iv) The HEART Payment shall equal $110, multiplied by the total number of MDPCP Beneficiaries who both: 
(A) are in either the 4th HCC risk tier or the complex risk tier described in Article 9.2(b)(i); and 
(B) fall within the highest ADI quintile established by CMS as described in Article 9.2(b)(iv). (pg. 26)
II. HEART PAYMENT-SPECIFIC CARE TRANSFORMATION REQUIREMENTS
Planned Care for Health Outcomes
•</t>
    </r>
    <r>
      <rPr>
        <u/>
        <sz val="10"/>
        <color rgb="FF00B050"/>
        <rFont val="Calibri"/>
        <family val="2"/>
      </rPr>
      <t xml:space="preserve"> Implementation and tracking of social needs assessment screening, customizing electronic health records to capture social determinants and demographic information and linking data through health information exchanges,</t>
    </r>
    <r>
      <rPr>
        <sz val="10"/>
        <color rgb="FF00B050"/>
        <rFont val="Calibri"/>
        <family val="2"/>
      </rPr>
      <t xml:space="preserve">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 Data collection and analysis, including disaggregated data on race and ethnicity, gender identity, family size, and income through the use of social determinants of health (SDOH) screening systems with standards equivalent to or better than those specified by CMS. (pg. 66)</t>
    </r>
  </si>
  <si>
    <r>
      <t>Mandated (strict)</t>
    </r>
    <r>
      <rPr>
        <b/>
        <sz val="10"/>
        <rFont val="Calibri"/>
        <family val="2"/>
      </rPr>
      <t xml:space="preserve">
Document</t>
    </r>
    <r>
      <rPr>
        <sz val="10"/>
        <rFont val="Calibri"/>
        <family val="2"/>
      </rPr>
      <t>:</t>
    </r>
    <r>
      <rPr>
        <i/>
        <sz val="10"/>
        <rFont val="Calibri"/>
        <family val="2"/>
      </rPr>
      <t xml:space="preserve"> </t>
    </r>
    <r>
      <rPr>
        <strike/>
        <sz val="10"/>
        <color rgb="FFFF0000"/>
        <rFont val="Calibri"/>
        <family val="2"/>
      </rPr>
      <t xml:space="preserve">Maryland Total Cost of Care Model State Agreement </t>
    </r>
    <r>
      <rPr>
        <sz val="10"/>
        <color rgb="FF00B050"/>
        <rFont val="Calibri"/>
        <family val="2"/>
      </rPr>
      <t xml:space="preserve">MDPCP - 2021 Starters 1st AR Practice Participation Agreement
</t>
    </r>
    <r>
      <rPr>
        <sz val="10"/>
        <rFont val="Calibri"/>
        <family val="2"/>
      </rPr>
      <t xml:space="preserve">
</t>
    </r>
    <r>
      <rPr>
        <strike/>
        <sz val="10"/>
        <color rgb="FFFF0000"/>
        <rFont val="Calibri"/>
        <family val="2"/>
      </rPr>
      <t xml:space="preserve">Patient experience of care: </t>
    </r>
    <r>
      <rPr>
        <strike/>
        <u/>
        <sz val="10"/>
        <color rgb="FFFF0000"/>
        <rFont val="Calibri"/>
        <family val="2"/>
      </rPr>
      <t>The State will measure patient satisfaction</t>
    </r>
    <r>
      <rPr>
        <strike/>
        <sz val="10"/>
        <color rgb="FFFF0000"/>
        <rFont val="Calibri"/>
        <family val="2"/>
      </rPr>
      <t xml:space="preserve">, the effectiveness of care transitions, physician participation in public programs, hospital process of care
measures, and measures of hospital care (e.g., readmissions and complications). (p. vii-viii)
Use of CG-CAHPS measure modified for CPC+. 
</t>
    </r>
    <r>
      <rPr>
        <sz val="10"/>
        <rFont val="Calibri"/>
        <family val="2"/>
      </rPr>
      <t xml:space="preserve">
</t>
    </r>
    <r>
      <rPr>
        <sz val="10"/>
        <color rgb="FF00B050"/>
        <rFont val="Calibri"/>
        <family val="2"/>
      </rPr>
      <t>[State will assess] 
Patient Experience, NQF#0005 from CG-CAHPS survey (pg. 64) 
Planned Care for Health Outcomes
• Continuously improve the MDPCP Practice’s performance on key outcomes, including cost of care, electronic clinical quality measures, beneficiary experience, and utilization measures.</t>
    </r>
  </si>
  <si>
    <r>
      <t xml:space="preserve">Mandated (strict)
</t>
    </r>
    <r>
      <rPr>
        <b/>
        <sz val="10"/>
        <color theme="1"/>
        <rFont val="Calibri"/>
        <family val="2"/>
      </rPr>
      <t xml:space="preserve">Document: </t>
    </r>
    <r>
      <rPr>
        <i/>
        <strike/>
        <sz val="10"/>
        <color rgb="FFFF0000"/>
        <rFont val="Calibri"/>
        <family val="2"/>
      </rPr>
      <t xml:space="preserve">Maryland Primary Care Program Request for Applications </t>
    </r>
    <r>
      <rPr>
        <sz val="10"/>
        <color rgb="FF00B050"/>
        <rFont val="Calibri"/>
        <family val="2"/>
      </rPr>
      <t>MDPCP - 2021 Starters 1st AR Practice Participation Agreement</t>
    </r>
    <r>
      <rPr>
        <b/>
        <i/>
        <strike/>
        <sz val="10"/>
        <color rgb="FFFF0000"/>
        <rFont val="Calibri"/>
        <family val="2"/>
      </rPr>
      <t xml:space="preserve">
</t>
    </r>
    <r>
      <rPr>
        <strike/>
        <sz val="10"/>
        <color rgb="FFFF0000"/>
        <rFont val="Calibri"/>
        <family val="2"/>
      </rPr>
      <t xml:space="preserve">
"Each Participant Practice will be responsible for the care management of the beneficiaries on its attribution list. CMS will make the attribution lists available to the Participant Practices at the start of each Performance Year".
</t>
    </r>
    <r>
      <rPr>
        <sz val="10"/>
        <color rgb="FF00B050"/>
        <rFont val="Calibri"/>
        <family val="2"/>
      </rPr>
      <t>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</si>
  <si>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t xml:space="preserve">Mandated (strict)
</t>
    </r>
    <r>
      <rPr>
        <strike/>
        <sz val="10"/>
        <color rgb="FFFF0000"/>
        <rFont val="Calibri"/>
        <family val="2"/>
      </rPr>
      <t xml:space="preserve">
</t>
    </r>
    <r>
      <rPr>
        <b/>
        <sz val="10"/>
        <color rgb="FF00B050"/>
        <rFont val="Calibri"/>
        <family val="2"/>
      </rPr>
      <t>Document</t>
    </r>
    <r>
      <rPr>
        <sz val="10"/>
        <color rgb="FF00B050"/>
        <rFont val="Calibri"/>
        <family val="2"/>
      </rPr>
      <t>: MDPCP - 2021 Starters 1st AR Practice Participation Agreement</t>
    </r>
    <r>
      <rPr>
        <strike/>
        <sz val="10"/>
        <color rgb="FFFF0000"/>
        <rFont val="Calibri"/>
        <family val="2"/>
      </rPr>
      <t xml:space="preserve">
Measures: Controlling High Blood Pressure; Diabetes: Hemoglobin A1c (HbA1c) Poor Control (&gt;9%)
</t>
    </r>
    <r>
      <rPr>
        <sz val="10"/>
        <color rgb="FF00B050"/>
        <rFont val="Calibri"/>
        <family val="2"/>
      </rPr>
      <t>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</si>
  <si>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rPr>
        <strike/>
        <sz val="10"/>
        <color rgb="FFFF0000"/>
        <rFont val="Calibri"/>
        <family val="2"/>
      </rPr>
      <t xml:space="preserve">Not mandated or implied
</t>
    </r>
    <r>
      <rPr>
        <sz val="10"/>
        <color rgb="FF00B050"/>
        <rFont val="Calibri"/>
        <family val="2"/>
      </rPr>
      <t xml:space="preserve">Mandated (strict)
</t>
    </r>
    <r>
      <rPr>
        <b/>
        <sz val="10"/>
        <color rgb="FF00B050"/>
        <rFont val="Calibri"/>
        <family val="2"/>
      </rPr>
      <t xml:space="preserve">Document: </t>
    </r>
    <r>
      <rPr>
        <sz val="10"/>
        <color rgb="FF00B050"/>
        <rFont val="Calibri"/>
        <family val="2"/>
      </rPr>
      <t>MDPCP - 2021 Starters 1st AR Practice Participation Agreement</t>
    </r>
    <r>
      <rPr>
        <sz val="10"/>
        <rFont val="Calibri"/>
        <family val="2"/>
      </rPr>
      <t xml:space="preserve">
</t>
    </r>
    <r>
      <rPr>
        <sz val="10"/>
        <color rgb="FF00B050"/>
        <rFont val="Calibri"/>
        <family val="2"/>
      </rPr>
      <t>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</si>
  <si>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rPr>
        <sz val="10"/>
        <color theme="1"/>
        <rFont val="Calibri"/>
        <family val="2"/>
      </rPr>
      <t>Mandated (strict)</t>
    </r>
    <r>
      <rPr>
        <sz val="10"/>
        <rFont val="Calibri"/>
        <family val="2"/>
      </rPr>
      <t xml:space="preserve">
</t>
    </r>
    <r>
      <rPr>
        <strike/>
        <sz val="10"/>
        <rFont val="Calibri"/>
        <family val="2"/>
      </rPr>
      <t xml:space="preserve">
</t>
    </r>
    <r>
      <rPr>
        <b/>
        <sz val="10"/>
        <color theme="1"/>
        <rFont val="Calibri"/>
        <family val="2"/>
      </rPr>
      <t xml:space="preserve">Document: </t>
    </r>
    <r>
      <rPr>
        <i/>
        <strike/>
        <sz val="10"/>
        <color rgb="FFFF0000"/>
        <rFont val="Calibri"/>
        <family val="2"/>
      </rPr>
      <t>Maryland Primary Care Program Request for Applications</t>
    </r>
    <r>
      <rPr>
        <strike/>
        <sz val="10"/>
        <color rgb="FFFF0000"/>
        <rFont val="Calibri"/>
        <family val="2"/>
      </rPr>
      <t xml:space="preserve"> </t>
    </r>
    <r>
      <rPr>
        <sz val="10"/>
        <color rgb="FF00B050"/>
        <rFont val="Calibri"/>
        <family val="2"/>
      </rPr>
      <t>MDPCP - 2021 Starters 1st AR Practice Participation Agreement</t>
    </r>
    <r>
      <rPr>
        <b/>
        <i/>
        <strike/>
        <sz val="10"/>
        <color rgb="FFFF0000"/>
        <rFont val="Calibri"/>
        <family val="2"/>
      </rPr>
      <t xml:space="preserve">
</t>
    </r>
    <r>
      <rPr>
        <strike/>
        <sz val="10"/>
        <color rgb="FFFF0000"/>
        <rFont val="Calibri"/>
        <family val="2"/>
      </rPr>
      <t xml:space="preserve">
Participant Practices will develop and stage interventions to engage attributed beneficiaries before they require hospitalization. To successfully prevent avoidable hospitalizations, Participant Practices may leverage disease registries, staff such as health coaches and educators (including CHWs), and partnerships with the non-clinical community—all of which can help identify and address gaps in care for at-risk beneficiaries. (p. 20)
Participant Practices must address opportunities to improve transitions of care for attributed beneficiaries, focusing on hospital and ED discharges, as well as post-acute care facility usage and interactions with specialists. Such a transformation will be an ongoing process (p. 19-20)</t>
    </r>
    <r>
      <rPr>
        <strike/>
        <sz val="10"/>
        <rFont val="Calibri"/>
        <family val="2"/>
      </rPr>
      <t xml:space="preserve">
</t>
    </r>
    <r>
      <rPr>
        <sz val="10"/>
        <color rgb="FF00B050"/>
        <rFont val="Calibri"/>
        <family val="2"/>
      </rPr>
      <t>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</si>
  <si>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rPr>
        <strike/>
        <sz val="10"/>
        <color rgb="FFFF0000"/>
        <rFont val="Calibri"/>
        <family val="2"/>
      </rPr>
      <t>Not mandated or implied</t>
    </r>
    <r>
      <rPr>
        <sz val="10"/>
        <rFont val="Calibri"/>
        <family val="2"/>
      </rPr>
      <t xml:space="preserve"> </t>
    </r>
    <r>
      <rPr>
        <sz val="10"/>
        <color rgb="FF00B050"/>
        <rFont val="Calibri"/>
        <family val="2"/>
      </rPr>
      <t>Mandated (strict)</t>
    </r>
    <r>
      <rPr>
        <sz val="10"/>
        <rFont val="Calibri"/>
        <family val="2"/>
      </rPr>
      <t xml:space="preserve">
</t>
    </r>
    <r>
      <rPr>
        <b/>
        <sz val="10"/>
        <color rgb="FF00B050"/>
        <rFont val="Calibri"/>
        <family val="2"/>
      </rPr>
      <t xml:space="preserve">Document: </t>
    </r>
    <r>
      <rPr>
        <sz val="10"/>
        <color rgb="FF00B050"/>
        <rFont val="Calibri"/>
        <family val="2"/>
      </rPr>
      <t xml:space="preserve">MDPCP - 2021 Starters 1st AR Practice Participation Agreement
7.3 Patient Reported Outcome Measures (“PROMs”) (Track 2 only)
(a) CMS will develop PROM instruments to </t>
    </r>
    <r>
      <rPr>
        <u/>
        <sz val="10"/>
        <color rgb="FF00B050"/>
        <rFont val="Calibri"/>
        <family val="2"/>
      </rPr>
      <t>screen for and capture</t>
    </r>
    <r>
      <rPr>
        <sz val="10"/>
        <color rgb="FF00B050"/>
        <rFont val="Calibri"/>
        <family val="2"/>
      </rPr>
      <t xml:space="preserve"> beneficiaries’ reported clinical outcomes for common medical and social problems, such as depression, problems with physical functioning, </t>
    </r>
    <r>
      <rPr>
        <u/>
        <sz val="10"/>
        <color rgb="FF00B050"/>
        <rFont val="Calibri"/>
        <family val="2"/>
      </rPr>
      <t>social isolation</t>
    </r>
    <r>
      <rPr>
        <sz val="10"/>
        <color rgb="FF00B050"/>
        <rFont val="Calibri"/>
        <family val="2"/>
      </rPr>
      <t xml:space="preserve">, or pain. (pg. 21)
Comprehensiveness and Coordination across the Continuum of Care	
Track 1
• Ensure coordinated referral management 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(Track 1 activities plus)
• </t>
    </r>
    <r>
      <rPr>
        <u/>
        <sz val="10"/>
        <color rgb="FF00B050"/>
        <rFont val="Calibri"/>
        <family val="2"/>
      </rPr>
      <t>Facilitate access to resources that are available in the MDPCP Practice’s community for MDPCP Beneficiaries with identified health-related social needs</t>
    </r>
    <r>
      <rPr>
        <sz val="10"/>
        <color rgb="FF00B050"/>
        <rFont val="Calibri"/>
        <family val="2"/>
      </rPr>
      <t xml:space="preserve"> (pg. 63)
II. HEART PAYMENT-SPECIFIC CARE TRANSFORMATION REQUIREMENTS
Planned Care for Health Outcomes (Track 1 and 2)
• </t>
    </r>
    <r>
      <rPr>
        <u/>
        <sz val="10"/>
        <color rgb="FF00B050"/>
        <rFont val="Calibri"/>
        <family val="2"/>
      </rPr>
      <t>Implementation and tracking of social needs assessment screening</t>
    </r>
    <r>
      <rPr>
        <sz val="10"/>
        <color rgb="FF00B050"/>
        <rFont val="Calibri"/>
        <family val="2"/>
      </rPr>
      <t>, customizing electronic health records to capture social determinants and demographic information and linking data through health information exchanges,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 Data collection and analysis, including disaggregated data on race and ethnicity, gender identity, family size, and income through the use of social determinants of health (SDOH) screening systems with standards equivalent to or better than those specified by CMS. (pg. 66)</t>
    </r>
  </si>
  <si>
    <r>
      <rPr>
        <strike/>
        <sz val="10"/>
        <color rgb="FFFF0000"/>
        <rFont val="Calibri"/>
        <family val="2"/>
      </rPr>
      <t>Not mandated or implied</t>
    </r>
    <r>
      <rPr>
        <sz val="10"/>
        <rFont val="Calibri"/>
        <family val="2"/>
      </rPr>
      <t xml:space="preserve"> </t>
    </r>
    <r>
      <rPr>
        <sz val="10"/>
        <color rgb="FF00B050"/>
        <rFont val="Calibri"/>
        <family val="2"/>
      </rPr>
      <t xml:space="preserve">Implied (lenient)
</t>
    </r>
    <r>
      <rPr>
        <b/>
        <sz val="10"/>
        <color rgb="FF00B050"/>
        <rFont val="Calibri"/>
        <family val="2"/>
      </rPr>
      <t>Document:</t>
    </r>
    <r>
      <rPr>
        <sz val="10"/>
        <color rgb="FF00B050"/>
        <rFont val="Calibri"/>
        <family val="2"/>
      </rPr>
      <t xml:space="preserve"> MDPCP - 2021 Starters 1st AR Practice Participation Agreement
Comprehensiveness and Coordination across the Continuum of Care	
Track 1
• Ensure coordinated referral management for MDPCP Beneficiaries seeking care from high-frequency referral and/or high-cost specialty care providers as well as EDs and hospitals.
• </t>
    </r>
    <r>
      <rPr>
        <u/>
        <sz val="10"/>
        <color rgb="FF00B050"/>
        <rFont val="Calibri"/>
        <family val="2"/>
      </rPr>
      <t xml:space="preserve">Ensure MDPCP Beneficiaries with behavioral health needs have access to care consistent with at least one option </t>
    </r>
    <r>
      <rPr>
        <sz val="10"/>
        <color rgb="FF00B050"/>
        <rFont val="Calibri"/>
        <family val="2"/>
      </rPr>
      <t>from a menu of options for integrated behavioral health supplied to MDPCP Beneficiaries by the MDPCP Practice	
Track 2 (Track 1 activities plus)
• Facilitate access to resources that are available in the MDPCP Practice’s community for MDPCP Beneficiaries with identified health-related social needs (pg. 63)</t>
    </r>
  </si>
  <si>
    <r>
      <t>Mandated (strict)</t>
    </r>
    <r>
      <rPr>
        <b/>
        <sz val="10"/>
        <rFont val="Calibri"/>
        <family val="2"/>
        <scheme val="minor"/>
      </rPr>
      <t xml:space="preserve">
</t>
    </r>
    <r>
      <rPr>
        <sz val="10"/>
        <rFont val="Calibri"/>
        <family val="2"/>
        <scheme val="minor"/>
      </rPr>
      <t xml:space="preserve">
</t>
    </r>
    <r>
      <rPr>
        <b/>
        <sz val="10"/>
        <color rgb="FF00B050"/>
        <rFont val="Calibri (Body)"/>
      </rPr>
      <t xml:space="preserve">Document: </t>
    </r>
    <r>
      <rPr>
        <sz val="10"/>
        <color rgb="FF00B050"/>
        <rFont val="Calibri (Body)"/>
      </rPr>
      <t>MDPCP - 2021 Starters 1st AR Practice Participation Agreement</t>
    </r>
    <r>
      <rPr>
        <sz val="10"/>
        <rFont val="Calibri"/>
        <family val="2"/>
        <scheme val="minor"/>
      </rPr>
      <t xml:space="preserve">
Quality Measure: CG-CAHPS Survey 3.0 - Modified for CPC+
</t>
    </r>
    <r>
      <rPr>
        <sz val="10"/>
        <color rgb="FF00B050"/>
        <rFont val="Calibri (Body)"/>
      </rPr>
      <t xml:space="preserve">
Planned Care for Health Outcomes
• Continuously improve the MDPCP Practice’s performance on key outcomes, including cost of care, electronic clinical quality measures, beneficiary experience, and utilization measures. (pg. 64)</t>
    </r>
  </si>
  <si>
    <t>Mandated (strict)
Document: ViT Participation Agreement Final clean 3.25.2021
“CMF” refers to the care management fee and means a per-Participating Beneficiary per-month fee paid to the Participant by CMS pursuant to this Agreement.  The CMF shall be paid in addition to any other amount otherwise payable to the health care practitioners in the Participant’s OUD Care Team or, if applicable, to the Participant under title XVIII of the Act. (pg. 4)
The Participant shall furnish OUD Treatment Services to each Participating Beneficiary, or arrange for such services to be furnished,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t>
  </si>
  <si>
    <r>
      <rPr>
        <strike/>
        <sz val="10"/>
        <color rgb="FFFF0000"/>
        <rFont val="Calibri"/>
        <family val="2"/>
      </rPr>
      <t>Not mandated or implied</t>
    </r>
    <r>
      <rPr>
        <sz val="10"/>
        <color rgb="FF00B050"/>
        <rFont val="Calibri"/>
        <family val="2"/>
      </rPr>
      <t xml:space="preserve"> Iimplied(Lenient)
</t>
    </r>
    <r>
      <rPr>
        <b/>
        <sz val="10"/>
        <color rgb="FF00B050"/>
        <rFont val="Calibri"/>
        <family val="2"/>
      </rPr>
      <t xml:space="preserve">Document: </t>
    </r>
    <r>
      <rPr>
        <sz val="10"/>
        <color rgb="FF00B050"/>
        <rFont val="Calibri"/>
        <family val="2"/>
      </rPr>
      <t xml:space="preserve">PCF Participation Agreement
</t>
    </r>
    <r>
      <rPr>
        <sz val="10"/>
        <rFont val="Calibri"/>
        <family val="2"/>
      </rPr>
      <t xml:space="preserve">
</t>
    </r>
    <r>
      <rPr>
        <sz val="10"/>
        <color rgb="FF00B050"/>
        <rFont val="Calibri"/>
        <family val="2"/>
      </rPr>
      <t>Give patients and their designated representative access to electronic health information within 1 business day.
In alignment with the ONC 21st Century Cures Act final rule (85 FR 25642) implementation compliance timeline, the PCF Practice must provide patients access to electronic health information. By the start of Performance Year 3, the PCF Practice must provide patients access to electronic health information (as defined in 45 CFR § 171.102) via a standards-based API. CMS, in partnership with ONC, has identified HL7 FHIR Release 4.0.1 as the foundational standard to support data exchange via secure application programming interfaces (APIs) as defined at 45 § CFR 170.215. (pg. 72)</t>
    </r>
  </si>
  <si>
    <t>Implied (lenient)
Document: PCF Practice Participation Agreement
The PCF Practice shall include on the Practitioner Roster all Practitioners who furnish Primary Care Services under the PCF Practice’s TIN at the Practice Site (as described in Section 3.02), in Beneficiaries’ homes, via telehealth (if such telehealth services are Covered Services),  (p. 10)
“Face-to-Face Visit” means a clinical encounter in which a PCF Practitioner furnishes Covered Services to a PCF Beneficiary, including via telehealth, for which the PCF Practice properly bills under the PCF Practice’s TIN using any of the HCPCS codes that correspond to the Flat Visit Fee as described in the PCF Payment and Attribution Methodologies Paper (pg. 10)
Beginning in Performance Year 2 and in subsequent Performance Years, the PCF Practice may furnish certain Primary Care Services that are also Medicare telehealth services (“Telehealth Eligible Face-to-Face Visits”), as identified in the PCF Payment and Attribution Methodologies Paper, via telehealth, regardless of the geographic or site of service of the PCF Beneficiary...(pg. 78)</t>
  </si>
  <si>
    <t>Double counts (OCM, KCC)</t>
  </si>
  <si>
    <r>
      <t xml:space="preserve">Implied (lenient)
</t>
    </r>
    <r>
      <rPr>
        <b/>
        <sz val="10"/>
        <color theme="1"/>
        <rFont val="Calibri"/>
        <family val="2"/>
      </rPr>
      <t>Document</t>
    </r>
    <r>
      <rPr>
        <sz val="10"/>
        <color theme="1"/>
        <rFont val="Calibri"/>
        <family val="2"/>
      </rPr>
      <t xml:space="preserve">: 510 - Comprehensive Care For Joint Replacement Model
Page 52:  § 510.600 Waiver of direct supervision requirement for certain post-discharge </t>
    </r>
    <r>
      <rPr>
        <u/>
        <sz val="10"/>
        <color theme="1"/>
        <rFont val="Calibri"/>
        <family val="2"/>
      </rPr>
      <t>home visits</t>
    </r>
    <r>
      <rPr>
        <sz val="10"/>
        <color theme="1"/>
        <rFont val="Calibri"/>
        <family val="2"/>
      </rPr>
      <t xml:space="preserve">.
(a) General. CMS waives the requirement in § 410.26(b)(5) of this chapter that services and supplies furnished incident to a physician's service must be furnished under the direct supervision of the physician (or other practitioner) to permit </t>
    </r>
    <r>
      <rPr>
        <u/>
        <sz val="10"/>
        <color theme="1"/>
        <rFont val="Calibri"/>
        <family val="2"/>
      </rPr>
      <t>home visits</t>
    </r>
    <r>
      <rPr>
        <sz val="10"/>
        <color theme="1"/>
        <rFont val="Calibri"/>
        <family val="2"/>
      </rPr>
      <t xml:space="preserve"> as specified in this section. The services furnished under this waiver are not considered to be “hospital services,” even when furnished by the clinical staff of the hospital.
Page 54: § 510.615 Waiver of certain post-operative billing restrictions.
(a) Waiver to permit certain services to be billed separately during the 90-day post-operative global surgical period. CMS waives the billing requirements for global surgeries to allow the separate billing of certain</t>
    </r>
    <r>
      <rPr>
        <u/>
        <sz val="10"/>
        <color theme="1"/>
        <rFont val="Calibri"/>
        <family val="2"/>
      </rPr>
      <t xml:space="preserve"> post-discharge home visits </t>
    </r>
    <r>
      <rPr>
        <sz val="10"/>
        <color theme="1"/>
        <rFont val="Calibri"/>
        <family val="2"/>
      </rPr>
      <t xml:space="preserve">described under § 510.600, including those related to recovery from the surgery, as described in paragraph (b) of this section, for episodes being tested in the CJR model.
(b) Services to which the waiver applies. </t>
    </r>
    <r>
      <rPr>
        <u/>
        <sz val="10"/>
        <color theme="1"/>
        <rFont val="Calibri"/>
        <family val="2"/>
      </rPr>
      <t>Up to 9 post-discharge home visits</t>
    </r>
    <r>
      <rPr>
        <sz val="10"/>
        <color theme="1"/>
        <rFont val="Calibri"/>
        <family val="2"/>
      </rPr>
      <t xml:space="preserve">, including those related to recovery from the surgery, per CJR episode may be billed separately under Part B by the physician or nonphysician practitioner, or by the participant hospital to which the physician or nonphysician practitioner has reassigned his or her billing 
Page 53: § 510.605 Waiver of certain </t>
    </r>
    <r>
      <rPr>
        <u/>
        <sz val="10"/>
        <color theme="1"/>
        <rFont val="Calibri"/>
        <family val="2"/>
      </rPr>
      <t>telehealth</t>
    </r>
    <r>
      <rPr>
        <sz val="10"/>
        <color theme="1"/>
        <rFont val="Calibri"/>
        <family val="2"/>
      </rPr>
      <t xml:space="preserve"> requirements.
Waiver of geographic site requirements, originating site requirements, waiving payment limiatations to allow distant site payment.</t>
    </r>
  </si>
  <si>
    <r>
      <t xml:space="preserve">Implied (lenient)
</t>
    </r>
    <r>
      <rPr>
        <b/>
        <sz val="10"/>
        <color theme="1"/>
        <rFont val="Calibri"/>
        <family val="2"/>
      </rPr>
      <t>Document</t>
    </r>
    <r>
      <rPr>
        <sz val="10"/>
        <color theme="1"/>
        <rFont val="Calibri"/>
        <family val="2"/>
      </rPr>
      <t>: 510 - Comprehensive Care For Joint Replacement Model
Page 53: "510.605 Waiver of certain telehealth requirements."
(a) Waiver of the geographic site requirements. Except for the geographic site requirements for a face-to-face encounter for home health certification, CMS waives the geographic site requirements of section 1834(m)(4)(C)(i)(I) through (III) of the Act for episodes being tested in the CJR model, but only for services that -
(1) May be furnished via telehealth under existing requirements; and
(2) Are included in the episode in accordance with § 510.200(b).
(b) Waiver of the originating site requirements. Except for the originating site requirements for a face-to-face encounter for home health certification, CMS waives the originating site requirements under section 1834(m)(4)(C)(ii)(I) through (VIII) of the Act for episodes being tested in the CJR model to permit a telehealth visit to originate in the beneficiary's home or place of residence, but only for services that -
(1) May be furnished via telehealth under existing requirements; and
(2) Are included in the CJR episode in accordance with § 510.200(b).
(c) Waiver of selected payment provisions. (1) CMS waives the payment requirements under section 1834(m)(2)(A) so that the facility fee normally paid by Medicare to an originating site for a telehealth service is not paid if the service is originated in the beneficiary's home or place of residence.
(2) CMS waives the payment requirements under section 1834(m)(2)(B) of the Act to allow the distant site payment for telehealth home visit HCPCS codes unique to this model.
(d) Other requirements. All other requirements for Medicare coverage and payment of telehealth services continue to apply, including the list of specific services approved to be furnished by telehealth.
[80 FR 73540, Nov. 24, 2015, as amended at 82 FR 57104, Dec. 1, 2017]</t>
    </r>
  </si>
  <si>
    <r>
      <t xml:space="preserve">Mandated (strict)
</t>
    </r>
    <r>
      <rPr>
        <b/>
        <sz val="10"/>
        <color theme="1"/>
        <rFont val="Calibri"/>
        <family val="2"/>
      </rPr>
      <t>Document</t>
    </r>
    <r>
      <rPr>
        <sz val="10"/>
        <color theme="1"/>
        <rFont val="Calibri"/>
        <family val="2"/>
      </rPr>
      <t>: 510 - Comprehensive Care For Joint Replacement Model
Page 31: § 510.400  Composite quality scores for determining reconciliation payment eligibility and quality incentive payments.
(b) Composite quality score. CMS calculates a composite quality score for each participant hospital for each performance year or performance year subset which equals the sum of the following:
(1) The hospital's quality performance points for the hospital-level risk-standardized complication rate following elective primary total hip arthroplasty and/or total knee arthroplasty measure (NQF #1550)
described in § 510.400(a)(1). This measure is weighted at 50 percent of the composite quality score.
(2) The hospital's quality performance points for the Hospital Consumer Assessment of Healthcare Providers and Systems Survey measure (NQF #0166) described in § 510.400(a)(2). This measure is
weighted at 40 percent of the composite quality score.
(3) Any additional quality improvement points the hospital may earn as a result of demonstrating improvement on either or both of the quality measures in paragraphs (b)(1) and (2) of this section, as described in paragraph (d) of this section.
(4) If applicable, 2 additional points for successful THA/TKA voluntary data submission of patient-reported outcomes and limited risk variable data, as described in § 510.400(b). Successful submission is weighted at 10 percent of the composite quality score.
Hospital Consumer Assessment of Healthcare Providers and Systems Survey (HCAHPS) is used for public reporting:
§ 510.400 Quality measures and reporting.
(a) Reporting of quality measures. The following quality measures are used for public reporting, for determining whether a participant hospital is eligible for reconciliation payments under § 510.305(g), and whether a participant hospital is eligible for quality incentive payments under § 510.315(f) in the performance year:
(1) Hospital-level risk-standardized complication rate following elective primary total hip arthroplasty and/or total knee arthroplasty.
(2) Hospital Consumer Assessment of Healthcare Providers and Systems Survey.</t>
    </r>
  </si>
  <si>
    <r>
      <t xml:space="preserve">Implied (lenient)
</t>
    </r>
    <r>
      <rPr>
        <b/>
        <sz val="10"/>
        <color theme="1"/>
        <rFont val="Calibri"/>
        <family val="2"/>
      </rPr>
      <t>Document</t>
    </r>
    <r>
      <rPr>
        <sz val="10"/>
        <color theme="1"/>
        <rFont val="Calibri"/>
        <family val="2"/>
      </rPr>
      <t xml:space="preserve">: 510 - Comprehensive Care For Joint Replacement Model
Pages 51-52: "510.515 Beneficiary incentives under the CJR model.
                              (a) General. Participant hospitals </t>
    </r>
    <r>
      <rPr>
        <u/>
        <sz val="10"/>
        <color theme="1"/>
        <rFont val="Calibri"/>
        <family val="2"/>
      </rPr>
      <t>may choose to provide in-kind patient engagement incentives to beneficiaries</t>
    </r>
    <r>
      <rPr>
        <sz val="10"/>
        <color theme="1"/>
        <rFont val="Calibri"/>
        <family val="2"/>
      </rPr>
      <t xml:space="preserve"> in a CJR episode, subject to the following conditions:
                                     (1) The incentive must be provided directly by the participant hospital or by an agent of the hospital under the hospital's direction and control to the beneficiary during a CJR episode of care.
                                     (2) The item or service provided must be reasonably connected to medical care provided to a beneficiary during a CJR episode of care.
                                     (3) The item or service must be a</t>
    </r>
    <r>
      <rPr>
        <u/>
        <sz val="10"/>
        <color theme="1"/>
        <rFont val="Calibri"/>
        <family val="2"/>
      </rPr>
      <t xml:space="preserve"> preventive care item or service or an item or service that advances a clinical goal</t>
    </r>
    <r>
      <rPr>
        <sz val="10"/>
        <color theme="1"/>
        <rFont val="Calibri"/>
        <family val="2"/>
      </rPr>
      <t>, as listed in paragraph (c) of this section, for a beneficiary in a CJR episode by</t>
    </r>
    <r>
      <rPr>
        <u/>
        <sz val="10"/>
        <color theme="1"/>
        <rFont val="Calibri"/>
        <family val="2"/>
      </rPr>
      <t xml:space="preserve"> engaging the beneficiary in better managing his or her own health</t>
    </r>
    <r>
      <rPr>
        <sz val="10"/>
        <color theme="1"/>
        <rFont val="Calibri"/>
        <family val="2"/>
      </rPr>
      <t xml:space="preserve">.
                                     (4) The item or service must not be tied to the receipt of items or services outside the CJR episode of care.
                                     (5) The item or service must not be tied to the receipt of items or services from a particular provider or supplier.
                                     (6) The availability of the items or services must not be advertised or promoted except that a beneficiary may be made aware of the availability of the items or services at the time the beneficiary could reasonably benefit from them.
                                     (7) The cost of the items or services must not be shifted to another federal health care program, as defined at section 1128B(f) of the Act.
                                (b) Technology provided to a CJR beneficiary. Beneficiary engagement incentives involving technology are subject to the following additional conditions:
                                     (1) Items or services involving technology provided to a beneficiary may not exceed $1,000 in retail value for any one beneficiary in any one CJR episode.
                                     (2) Items or services involving technology provided to a beneficiary must be the minimum necessary to advance a clinical goal, as listed in paragraph (c) of this section, for a beneficiary in a CJR episode.
                                     (3) Items of technology exceeding $100 in retail value must -
                                           (i) Remain the property of the CJR participant; and
                                           (ii) Be retrieved from the beneficiary at the end of the CJR episode. The participant hospital must document all retrieval attempts, including the ultimate date of retrieval. Documented, diligent, good faith attempts to retrieve items of technology will be deemed to meet the retrieval requirement.
                                 (c) Clinical goals of the CJR model. </t>
    </r>
    <r>
      <rPr>
        <u/>
        <sz val="10"/>
        <color theme="1"/>
        <rFont val="Calibri"/>
        <family val="2"/>
      </rPr>
      <t>The following are the clinical goals of the CJR model, which may be advanced through beneficiary incentives:
                                        (1) Beneficiary adherence to drug regimens.
                                        (2) Beneficiary adherence to a care plan.
                                        (3) Reduction of readmissions and complications resulting from LEJR procedures.
                                        (4) Management of chronic diseases and conditions that may be affected by the LEJR procedure."</t>
    </r>
  </si>
  <si>
    <r>
      <t xml:space="preserve">Implied (lenient)
</t>
    </r>
    <r>
      <rPr>
        <b/>
        <sz val="10"/>
        <color theme="1"/>
        <rFont val="Calibri"/>
        <family val="2"/>
      </rPr>
      <t>Document</t>
    </r>
    <r>
      <rPr>
        <sz val="10"/>
        <color theme="1"/>
        <rFont val="Calibri"/>
        <family val="2"/>
      </rPr>
      <t>: 510 - Comprehensive Care For Joint Replacement Model 
Page 34: § 510.400 Quality Measures and Reporting
(b) Requirements for successful voluntary data submission of patient-reported outcomes and limited risk variable data. To be eligible to receive the additional points added to the composite quality score for successful voluntary data submission of patient-reported outcomes and limited risk variable data, as described in § 510.315(b)(4), participant hospitals must submit the THA/TKA patient-reported outcome and limited risk variable data requested by CMS related to the pre- and post-operative periods for elective primary total hip and/or total knee arthroplasty procedures. The data must be submitted within 60 days of the end of the most recent performance period and be accompanied by the patient-reported outcomes and limited risk variable data (eleven elements finalized) as outlined in § 510.315(b)(4).
(1) For each eligible procedure all eleven risk variable data elements are required to be submitted. The eleven risk variables are as follows:
(i) Date of birth.
(ii) Race.
(iii) Ethnicity.
(iv) Date of admission to anchor hospitalization.
(v) Date of eligible THA/TKA procedure.
(vi) Medicare Health Insurance Claim Number.
(vii) Body mass index.
(viii) Use of chronic (≥90 day) narcotics.
(ix) Total painful joint count.
(x) Quantified spinal pain.
(xi) Single Item Health Literacy Screening (SILS2) questionnaire.</t>
    </r>
  </si>
  <si>
    <r>
      <t xml:space="preserve">Implied (lenient)
This model is designed to incentivize increased coordination of care among hospitals, physicians, and post-acute care providers for beneficiaries undergoing hip and knee replacements. 
</t>
    </r>
    <r>
      <rPr>
        <b/>
        <sz val="10"/>
        <rFont val="Calibri"/>
        <family val="2"/>
      </rPr>
      <t>Document</t>
    </r>
    <r>
      <rPr>
        <sz val="10"/>
        <rFont val="Calibri"/>
        <family val="2"/>
      </rPr>
      <t xml:space="preserve">: 510 - Comprehensive Care For Joint Replacement Model
Page 51: §510.515  Beneficiary incentives under the CJR model
(c) Clinical goals of the CJR model. The following are the clinical goals of the CJR model, which may be advanced through beneficiary incentives:
(1) </t>
    </r>
    <r>
      <rPr>
        <u/>
        <sz val="10"/>
        <rFont val="Calibri"/>
        <family val="2"/>
      </rPr>
      <t>Beneficiary adherence to drug regimens</t>
    </r>
    <r>
      <rPr>
        <sz val="10"/>
        <rFont val="Calibri"/>
        <family val="2"/>
      </rPr>
      <t xml:space="preserve">.
(2) Beneficiary adherence to a care plan.
(3) </t>
    </r>
    <r>
      <rPr>
        <u/>
        <sz val="10"/>
        <rFont val="Calibri"/>
        <family val="2"/>
      </rPr>
      <t>Reduction of readmissions and complications resulting from LEJR procedures</t>
    </r>
    <r>
      <rPr>
        <sz val="10"/>
        <rFont val="Calibri"/>
        <family val="2"/>
      </rPr>
      <t xml:space="preserve">.
(4) </t>
    </r>
    <r>
      <rPr>
        <u/>
        <sz val="10"/>
        <rFont val="Calibri"/>
        <family val="2"/>
      </rPr>
      <t>Management of chronic diseases and conditions that may be affected by the LEJR procedure.</t>
    </r>
    <r>
      <rPr>
        <sz val="10"/>
        <rFont val="Calibri"/>
        <family val="2"/>
      </rPr>
      <t xml:space="preserve">
Page 11: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t>
    </r>
    <r>
      <rPr>
        <u/>
        <sz val="10"/>
        <rFont val="Calibri"/>
        <family val="2"/>
      </rPr>
      <t>document and communicate clinical care with patients and other health professionals</t>
    </r>
    <r>
      <rPr>
        <sz val="10"/>
        <rFont val="Calibri"/>
        <family val="2"/>
      </rPr>
      <t>.
                           (2) No CEHRT use. Participant hospitals do not attest in a form and manner specified by CMS to their use of CEHRT as defined in § 414.1305 of this chapter to document and communicate clinical care with patients and other health professionals."</t>
    </r>
  </si>
  <si>
    <r>
      <t xml:space="preserve">Implied (lenient)
</t>
    </r>
    <r>
      <rPr>
        <b/>
        <sz val="10"/>
        <color theme="1"/>
        <rFont val="Calibri"/>
        <family val="2"/>
      </rPr>
      <t>Document</t>
    </r>
    <r>
      <rPr>
        <sz val="10"/>
        <color theme="1"/>
        <rFont val="Calibri"/>
        <family val="2"/>
      </rPr>
      <t xml:space="preserve">: 510 - Comprehensive Care For Joint Replacement Model
Page 51: §510.515  Beneficiary incentives under the CJR model(c) Clinical goals of the CJR model. The following are the clinical goals of the CJR model, which may be advanced through beneficiary incentives:
(1) </t>
    </r>
    <r>
      <rPr>
        <u/>
        <sz val="10"/>
        <color theme="1"/>
        <rFont val="Calibri"/>
        <family val="2"/>
      </rPr>
      <t>Beneficiary adherence to drug regimens</t>
    </r>
    <r>
      <rPr>
        <sz val="10"/>
        <color theme="1"/>
        <rFont val="Calibri"/>
        <family val="2"/>
      </rPr>
      <t>.
(2) Beneficiary adherence to a care plan.
(3) Reduction of readmissions and complications resulting from LEJR procedures.
(4) Management of chronic diseases and conditions that may be affected by the LEJR procedure.</t>
    </r>
  </si>
  <si>
    <r>
      <t xml:space="preserve">Implied (lenient)
</t>
    </r>
    <r>
      <rPr>
        <b/>
        <sz val="10"/>
        <color theme="1"/>
        <rFont val="Calibri"/>
        <family val="2"/>
      </rPr>
      <t>Document</t>
    </r>
    <r>
      <rPr>
        <sz val="10"/>
        <color theme="1"/>
        <rFont val="Calibri"/>
        <family val="2"/>
      </rPr>
      <t>: 510 - Comprehensive Care For Joint Replacement Model</t>
    </r>
    <r>
      <rPr>
        <i/>
        <sz val="10"/>
        <color theme="1"/>
        <rFont val="Calibri"/>
        <family val="2"/>
      </rPr>
      <t xml:space="preserve">
</t>
    </r>
    <r>
      <rPr>
        <sz val="10"/>
        <color theme="1"/>
        <rFont val="Calibri"/>
        <family val="2"/>
      </rPr>
      <t xml:space="preserve">
Page 43: "(B) The PGP, NPPGP, or TGP must have contributed to CJR activities and been clinically involved in the care of CJR beneficiaries during the same performance year for which the CJR participant hospital accrued the internal cost savings or earned the reconciliation payment that comprises the gainsharing payment or was assessed a repayment amount. For example, a PGP, NPPGP, or TGP </t>
    </r>
    <r>
      <rPr>
        <u/>
        <sz val="10"/>
        <color theme="1"/>
        <rFont val="Calibri"/>
        <family val="2"/>
      </rPr>
      <t>might</t>
    </r>
    <r>
      <rPr>
        <sz val="10"/>
        <color theme="1"/>
        <rFont val="Calibri"/>
        <family val="2"/>
      </rPr>
      <t xml:space="preserve"> have been clinically involved in the care of CJR beneficiaries by -
                             (1) </t>
    </r>
    <r>
      <rPr>
        <u/>
        <sz val="10"/>
        <color theme="1"/>
        <rFont val="Calibri"/>
        <family val="2"/>
      </rPr>
      <t xml:space="preserve">Providing care coordination services to beneficiaries </t>
    </r>
    <r>
      <rPr>
        <sz val="10"/>
        <color theme="1"/>
        <rFont val="Calibri"/>
        <family val="2"/>
      </rPr>
      <t>during and/or after inpatient admission...
                       (B) The ACO must have contributed to CJR activities and been clinically involved in the care of CJR beneficiaries during the same performance year for which the participant hospital accrued the internal cost savings or earned the reconciliation payment that comprises the gainsharing payment or was assessed the repayment amount. For example, an ACO might be have been clinically involved in the care of CJR beneficiaries by -
                              (1)</t>
    </r>
    <r>
      <rPr>
        <u/>
        <sz val="10"/>
        <color theme="1"/>
        <rFont val="Calibri"/>
        <family val="2"/>
      </rPr>
      <t xml:space="preserve"> Providing care coordination services to CJR beneficiaries</t>
    </r>
    <r>
      <rPr>
        <sz val="10"/>
        <color theme="1"/>
        <rFont val="Calibri"/>
        <family val="2"/>
      </rPr>
      <t xml:space="preserve"> during and/or after inpatient admission."</t>
    </r>
  </si>
  <si>
    <r>
      <t xml:space="preserve">Implied (lenient)
</t>
    </r>
    <r>
      <rPr>
        <b/>
        <sz val="10"/>
        <color theme="1"/>
        <rFont val="Calibri"/>
        <family val="2"/>
      </rPr>
      <t>Document</t>
    </r>
    <r>
      <rPr>
        <sz val="10"/>
        <color theme="1"/>
        <rFont val="Calibri"/>
        <family val="2"/>
      </rPr>
      <t xml:space="preserve">: 510 - Comprehensive Care For Joint Replacement Model
Pages 51: § 510.515 Beneficiary incentives under the CJR model
"(c) Clinical goals of the CJR model. The following are the clinical goals of the CJR model, which may be advanced through beneficiary incentives:
              (1) Beneficiary adherence to drug regimens.
              (2) Beneficiary </t>
    </r>
    <r>
      <rPr>
        <u/>
        <sz val="10"/>
        <color theme="1"/>
        <rFont val="Calibri"/>
        <family val="2"/>
      </rPr>
      <t>adherence to a care plan</t>
    </r>
    <r>
      <rPr>
        <sz val="10"/>
        <color theme="1"/>
        <rFont val="Calibri"/>
        <family val="2"/>
      </rPr>
      <t>.
              (3) Reduction of readmissions and complications resulting from LEJR procedures.
              (4) Management of chronic diseases and conditions that may be affected by the LEJR procedure."</t>
    </r>
  </si>
  <si>
    <t xml:space="preserve">Implied (lenient)
Document: 510 - Comprehensive Care For Joint Replacement Model
Page 52: § 510.600 Waiver of direct supervision requirement for certain post-discharge home visits.
(a) General. CMS waives the requirement in § 410.26(b)(5) of this chapter that services and supplies furnished incident to a physician's service must be furnished under the direct supervision of the physician (or other practitioner) to permit home visits as specified in this section. The services furnished under this waiver are not considered to be “hospital services,” even when furnished by the clinical staff of the hospital.
(b) General supervision of qualified personnel. The waiver of the direct supervision requirement in § 410.26(b)(5) of this chapter applies only in the following circumstances:
(1) The home visit is furnished during the episode to a beneficiary who has been discharged from an anchor hospitalization.
(2) The home visit is furnished at the beneficiary's home or place of residence.
(3) The beneficiary does not qualify for home health services under sections 1835(a) and 1814(a) of the Act at the time of any such home visit.
(4) The visit is furnished by clinical staff under the general supervision of a physician or non-physician practitioner. Clinical staff are individuals who work under the supervision of a physician or other qualified health care professional, and who are allowed by law, regulation, and facility policy to perform or assist in the performance of a specific professional service, but do not individually report that professional service.
(5) No more than 9 visits are furnished to the beneficiary during the episode.
(c) Payment. Up to 9 post-discharge home visits per CJR episode may be billed under Part B by the physician or nonphysician practitioner or by the participant hospital to which the supervising physician has reassigned his or her billing rights.
Page 54: § 510.615 Waiver of certain post-operative billing restrictions.
(a) Waiver to permit certain services to be billed separately during the 90-day post-operative global surgical period. CMS waives the billing requirements for global surgeries to allow the separate billing of certain post-discharge home visits described under § 510.600, including those related to recovery from the surgery, as described in paragraph (b) of this section, for episodes being tested in the CJR model.
(b) Services to which the waiver applies. Up to 9 post-discharge home visits, including those related to recovery from the surgery, per CJR episode may be billed separately under Part B by the physician or nonphysician practitioner, or by the participant hospital to which the physician or nonphysician practitioner has reassigned his or her billing </t>
  </si>
  <si>
    <t>Implied (lenient)
Document: 510 - Comprehensive Care For Joint Replacement Model
Page 11-12: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document and communicate clinical care with patients and other health professionals.
                            (2) No CEHRT use. Participant hospitals do not attest in a form and manner specified by CMS to their use of CEHRT as defined in § 414.1305 of this chapter to document and communicate clinical care with patients and other health professionals.
Page 37-38: "(b) Required beneficiary notification - (1) Participant hospital detailed notification. Each participant hospital must provide written notification to any Medicare beneficiary that meets the criteria in § 510.205 of his or her inclusion in the CJR model...
     (iii) Explanation of how patients can access care records and claims data through an available patient portal, and how they can share access to their Blue Button® electronic health information with caregivers...
Page 43-44: "(B) The PGP, NPPGP, or TGP must have contributed to CJR activities and been clinically involved in the care of CJR beneficiaries during the same performance year for which the CJR participant hospital accrued the internal cost savings or earned the reconciliation payment that comprises the gainsharing payment or was assessed a repayment amount. For example, a PGP, NPPGP, or TGP might have been clinically involved in the care of CJR beneficiaries by -
                             (1) Providing care coordination services to beneficiaries during and/or after inpatient admission...
                       (B) The ACO must have contributed to CJR activities and been clinically involved in the care of CJR beneficiaries during the same performance year for which the participant hospital accrued the internal cost savings or earned the reconciliation payment that comprises the gainsharing payment or was assessed the repayment amount. For example, an ACO might be have been clinically involved in the care of CJR beneficiaries by -
                              (1) Providing care coordination services to CJR beneficiaries during and/or after inpatient admission"</t>
  </si>
  <si>
    <t>Mandated (strict)
Document: 510 - Comprehensive Care For Joint Replacement Model
Page 11-12: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document and communicate clinical care with patients and other health professionals.
                            (2) No CEHRT use. Participant hospitals do not attest in a form and manner specified by CMS to their use of CEHRT as defined in § 414.1305 of this chapter to document and communicate clinical care with patients and other health professionals.
Page 37-38: "(b) Required beneficiary notification - (1) Participant hospital detailed notification. Each participant hospital must provide written notification to any Medicare beneficiary that meets the criteria in § 510.205 of his or her inclusion in the CJR model...
     (iii) Explanation of how patients can access care records and claims data through an available patient portal, and how they can share access to their Blue Button® electronic health information with caregivers...
Page 43: "(B) The PGP, NPPGP, or TGP must have contributed to CJR activities and been clinically involved in the care of CJR beneficiaries during the same performance year for which the CJR participant hospital accrued the internal cost savings or earned the reconciliation payment that comprises the gainsharing payment or was assessed a repayment amount. For example, a PGP, NPPGP, or TGP might have been clinically involved in the care of CJR beneficiaries by -
                             (1) Providing care coordination services to beneficiaries during and/or after inpatient admission...
                       (B) The ACO must have contributed to CJR activities and been clinically involved in the care of CJR beneficiaries during the same performance year for which the participant hospital accrued the internal cost savings or earned the reconciliation payment that comprises the gainsharing payment or was assessed the repayment amount. For example, an ACO might be have been clinically involved in the care of CJR beneficiaries by -
                              (1) Providing care coordination services to CJR beneficiaries during and/or after inpatient admission"</t>
  </si>
  <si>
    <t>Implied (lenient)
Document: 510 - Comprehensive Care For Joint Replacement Model
Page 11-12:  §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document and communicate clinical care with patients and other health professionals.
(2) No CEHRT use. Participant hospitals do not attest in a form and manner specified by CMS to their use of CEHRT as defined in § 414.1305 of this chapter to document and communicate clinical care with patients and other health professionals.
Page 37-38: "(b) Required beneficiary notification - (1) Participant hospital detailed notification. Each participant hospital must provide written notification to any Medicare beneficiary that meets the criteria in § 510.205 of his or her inclusion in the CJR model. The notification must be provided upon admission to the participant hospital if the admission that initiates the CJR episode is not scheduled with the participant hospital in advance. If the admission is scheduled in advance, then the participant hospital must provide notice as soon as the admission is scheduled. In circumstances where, due to the patient's condition, it is not feasible to provide notification at such times, the notification must be provided to the beneficiary or his or her representative as soon as is reasonably practicable but no later than discharge from the participant hospital accountable for the CJR episode. The participant hospital must be able to generate a list of all beneficiaries receiving such notification, including the date on which the notification was provided to the beneficiary, to CMS or its designee upon request. The beneficiary notification must contain all of the following...
                               (iii) Explanation of how patients can access care records and claims data through an available patient portal, and how they can share access to their Blue Button® electronic health information with caregivers...</t>
  </si>
  <si>
    <t>Mandated (strict)
CMMI websitefor CJR:  https://innovation.cms.gov/innovation-models/cjr
This improvement activity speaks to the design of this model which holds participant hospitals financially accountable for the quality and cost of a CJR episode of care and incentivizes increased coordination of care among hospitals, physicians, and post-acute care providers. The episode of care begins with an admission to a participant hospital of a beneficiary who is ultimately discharged under MS-DRG 469 (Major joint replacement or reattachment of lower extremity with major complications or comorbidities), 470 (Major joint replacement or reattachment of lower extremity without major complications or comorbidities), 521 (Hip Replacement with Principal Diagnosis of Hip Fracture with MCC), or 522 (Hip Replacement with Principal Diagnosis of Hip Fracture without MCC).  and ends 90 days post-discharge in order to cover the complete period of recovery for beneficiaries.</t>
  </si>
  <si>
    <t>Implied (lenient)
Document: 510 - Comprehensive Care For Joint Replacement Model
Page 11-12:  §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document and communicate clinical care with patients and other health professionals.
(2) No CEHRT use. Participant hospitals do not attest in a form and manner specified by CMS to their use of CEHRT as defined in § 414.1305 of this chapter to document and communicate clinical care with patients and other health professionals.</t>
  </si>
  <si>
    <r>
      <t xml:space="preserve">Implied (lenient) 
</t>
    </r>
    <r>
      <rPr>
        <i/>
        <sz val="10"/>
        <color theme="1"/>
        <rFont val="Calibri"/>
        <family val="2"/>
        <scheme val="minor"/>
      </rPr>
      <t xml:space="preserve">Document: 510 - Comprehensive Care For Joint Replacement Model
</t>
    </r>
    <r>
      <rPr>
        <sz val="10"/>
        <color theme="1"/>
        <rFont val="Calibri"/>
        <family val="2"/>
        <scheme val="minor"/>
      </rPr>
      <t xml:space="preserve">
Page 37-38:  § 510.405 Beneficiary choice and beneficiary notification.
...
(b) Required beneficiary notification - (1) Participant hospital detailed notification. Each participant hospital must provide written notification to any Medicare beneficiary that meets the criteria in § 510.205 of his or her inclusion in the CJR model. The notification must be provided upon admission to the participant hospital if the admission that initiates the CJR episode is not scheduled with the participant hospital in advance. If the admission is scheduled in advance, then the participant hospital must provide notice as soon as the admission is scheduled. In circumstances where, due to the patient's condition, it is not feasible to provide notification at such times, the notification must be provided to the beneficiary or his or her representative as soon as is reasonably practicable but no later than discharge from the participant hospital accountable for the CJR episode. The participant hospital must be able to generate a list of all beneficiaries receiving such notification, including the date on which the notification was provided to the beneficiary, to CMS or its designee upon request. The beneficiary notification must contain all of the following:
...
(iii) Explanation of how patients can access care records and claims data through an available patient portal, and how they can share access to their Blue Button® electronic health information with caregivers.</t>
    </r>
  </si>
  <si>
    <t>Mandated (strict)
Document: Regulation text
Hospital Consumer Assessment of Healthcare Providers and Systems Survey (HCAHPS) is used for public reporting:
Page 34:  § 510.400 Quality measures and reporting.
(a) Reporting of quality measures. The following quality measures are used for public reporting, for determining whether a participant hospital is eligible for reconciliation payments under § 510.305(g), and whether a participant hospital is eligible for quality incentive payments under § 510.315(f) in the performance year:
(1) Hospital-level risk-standardized complication rate following elective primary total hip arthroplasty and/or total knee arthroplasty.
(2) Hospital Consumer Assessment of Healthcare Providers and Systems Survey.</t>
  </si>
  <si>
    <r>
      <t xml:space="preserve">Mandated (strict) 
</t>
    </r>
    <r>
      <rPr>
        <i/>
        <sz val="10"/>
        <rFont val="Calibri"/>
        <family val="2"/>
      </rPr>
      <t xml:space="preserve">Document: 510 - Comprehensive Care For Joint Replacement Model
</t>
    </r>
    <r>
      <rPr>
        <sz val="10"/>
        <rFont val="Calibri"/>
        <family val="2"/>
      </rPr>
      <t xml:space="preserve">
Page 39: (3) Discharge planning notice. A participant </t>
    </r>
    <r>
      <rPr>
        <u/>
        <sz val="10"/>
        <rFont val="Calibri"/>
        <family val="2"/>
      </rPr>
      <t>hospital must provide the beneficiary with a written notice of any potential financial liability associated with non-covered services recommended or presented as an option as part of discharge planning</t>
    </r>
    <r>
      <rPr>
        <sz val="10"/>
        <rFont val="Calibri"/>
        <family val="2"/>
      </rPr>
      <t>, no later than the time that the beneficiary discusses a particular post-acute care option or at the time the beneficiary is discharged, whichever occurs earlier.</t>
    </r>
  </si>
  <si>
    <r>
      <t xml:space="preserve">Mandated (strict)
</t>
    </r>
    <r>
      <rPr>
        <b/>
        <sz val="10"/>
        <rFont val="Calibri"/>
        <family val="2"/>
      </rPr>
      <t>Document</t>
    </r>
    <r>
      <rPr>
        <sz val="10"/>
        <rFont val="Calibri"/>
        <family val="2"/>
      </rPr>
      <t>: CMMI CJR website: https://innovation.cms.gov/innovation-models/cjr
The CJR model holds participant hospitals financially accountable for the quality and cost of a CJR episode of care and incentivizes increased coordination of care among hospitals, physicians, and post-acute care providers. The episode of care begins with an admission to a participant hospital of a beneficiary who is ultimately discharged under MS-DRG 469 (Major joint replacement or reattachment of lower extremity with major complications or comorbidities), 470 (Major joint replacement or reattachment of lower extremity without major complications or comorbidities), 521 (Hip Replacement with Principal Diagnosis of Hip Fracture with MCC), or 522 (Hip Replacement with Principal Diagnosis of Hip Fracture without MCC) and ends 90 days post-discharge in order to cover the complete period of recovery for beneficiaries. The episode includes all related items and services paid under Medicare Part A and Part B for all Medicare fee-for-service beneficiaries, with the exception of certain exclusions.</t>
    </r>
  </si>
  <si>
    <r>
      <t xml:space="preserve">Mandated (strict)
</t>
    </r>
    <r>
      <rPr>
        <b/>
        <sz val="10"/>
        <color theme="1"/>
        <rFont val="Calibri"/>
        <family val="2"/>
      </rPr>
      <t>Document</t>
    </r>
    <r>
      <rPr>
        <sz val="10"/>
        <color theme="1"/>
        <rFont val="Calibri"/>
        <family val="2"/>
      </rPr>
      <t>: 510 - Comprehensive Care For Joint Replacement Model
Page 34: § 510.400 Quality measures and reporting.
(a) Reporting of quality measures. The following quality measures are used for public reporting, for determining whether a participant hospital is eligible for reconciliation payments under § 510.305(g), and whether a participant hospital is eligible for quality incentive payments under § 510.315(f) in the performance year:
(1) Hospital-level risk-standardized complication rate following elective primary total hip arthroplasty and/or total knee arthroplasty.
(2) Hospital Consumer Assessment of Healthcare Providers and Systems Survey.</t>
    </r>
  </si>
  <si>
    <t>Implied (lenient)
Page 34, 36: § 510.400 Quality measures and reporting.
(a) Reporting of quality measures. The following quality measures are used for public reporting, for determining whether a participant hospital is eligible for reconciliation payments under § 510.305(g), and whether a participant hospital is eligible for quality incentive payments under § 510.315(f) in the performance year:
(1) Hospital-level risk-standardized complication rate following elective primary total hip arthroplasty and/or total knee arthroplasty.
(2) Hospital Consumer Assessment of Healthcare Providers and Systems Survey.
(B) Pre-operative data on primary elective THA/TKA procedures for ≥80% or ≥200 procedures performed between July 1, 2019 and June 30, 2020, unless CMS requests a more limited data set, in which case, submit all requested data elements.
(c) Public reporting. CMS -
(1) Makes the quality measurement results calculated for the complication and patient survey quality measures described in paragraph (a) of this section for each participant hospital in each performance year publicly available on the CMS Web site in a form and manner as determined by CMS;
(2) Shares each participant hospital's quality metrics with the hospital prior to display on the Web site; and
(3) Does not publicly report the voluntary patient-reported outcomes and limited risk variable data during this model, but indicates whether a hospital has successfully submitted such data in accordance with § 510.400(b).</t>
  </si>
  <si>
    <r>
      <t xml:space="preserve">Mandated (strict)
</t>
    </r>
    <r>
      <rPr>
        <i/>
        <sz val="10"/>
        <rFont val="Calibri"/>
        <family val="2"/>
      </rPr>
      <t>Document: 510 - Comprehensive Care For Joint Replacement Model</t>
    </r>
    <r>
      <rPr>
        <sz val="10"/>
        <rFont val="Calibri"/>
        <family val="2"/>
      </rPr>
      <t xml:space="preserve">
Page 31: "(b) Composite quality score. CMS calculates a composite quality score for each participant hospital for each performance year, which equals the sum of the following:..
                              (4) If applicable, 2 additional points for successful THA/TKA voluntary </t>
    </r>
    <r>
      <rPr>
        <u/>
        <sz val="10"/>
        <rFont val="Calibri"/>
        <family val="2"/>
      </rPr>
      <t>data submission of patient-reported outcomes</t>
    </r>
    <r>
      <rPr>
        <sz val="10"/>
        <rFont val="Calibri"/>
        <family val="2"/>
      </rPr>
      <t xml:space="preserve"> and limited risk variable data, as described in § 510.400(b). Successful submission is weighted at 10 percent of the composite quality score.
Pages 34-35: "510.400 Quality measures and reporting.
                     (b) Requirements for successful voluntary </t>
    </r>
    <r>
      <rPr>
        <u/>
        <sz val="10"/>
        <rFont val="Calibri"/>
        <family val="2"/>
      </rPr>
      <t>data submission of patient-reported outcomes</t>
    </r>
    <r>
      <rPr>
        <sz val="10"/>
        <rFont val="Calibri"/>
        <family val="2"/>
      </rPr>
      <t xml:space="preserve"> and limited risk variable data. To be eligible to receive the additional points added to the composite quality score for successful voluntary data submission of patient-reported outcomes and limited risk variable data, as described in § 510.315(b)(4), participant hospitals must submit the THA/TKA patient-reported outcome and limited risk variable data requested by CMS related to the pre- and post-operative periods for elective primary total hip and/or total knee arthroplasty procedures. The data must be submitted within 60 days of the end of the most recent performance period and be accompanied by the patient-reported outcomes and limited risk variable data (eleven elements finalized) as outlined in § 510.315(b)(4)...
                       (2) Hospitals must also submit the amount of requested THA/TKA patient-reported outcomes data required for each year of the model in order to be considered successful in submitting voluntary data.
                              (i) The amount of requested THA/TKA patient-reported outcomes data to submit, in order to be considered successful will increase each subsequent year of the model over the 5 years of the model.
                              (ii) A phase-in approach that determines the amount of requested THA/TKA patient-reported outcomes data to submit over the 5 years of the program will be applied so that in year 1 successful submission of data would mean CMS received all requested THA/TKA patient-reported outcomes and limited risk variable data on both of the following...
                                   B) Submission of requested THA/TKA </t>
    </r>
    <r>
      <rPr>
        <u/>
        <sz val="10"/>
        <rFont val="Calibri"/>
        <family val="2"/>
      </rPr>
      <t>PRO</t>
    </r>
    <r>
      <rPr>
        <sz val="10"/>
        <rFont val="Calibri"/>
        <family val="2"/>
      </rPr>
      <t xml:space="preserve"> and limited risk variable data is completed within 60 days of the most recent performance period.</t>
    </r>
  </si>
  <si>
    <r>
      <t xml:space="preserve">Mandated (strict)
</t>
    </r>
    <r>
      <rPr>
        <b/>
        <i/>
        <sz val="10"/>
        <color theme="1"/>
        <rFont val="Calibri"/>
        <family val="2"/>
      </rPr>
      <t xml:space="preserve">Document: DC ICIP 12/1/2021
</t>
    </r>
    <r>
      <rPr>
        <sz val="10"/>
        <color theme="1"/>
        <rFont val="Calibri"/>
        <family val="2"/>
      </rPr>
      <t xml:space="preserve">
</t>
    </r>
    <r>
      <rPr>
        <b/>
        <sz val="10"/>
        <color rgb="FF00B050"/>
        <rFont val="Calibri"/>
        <family val="2"/>
      </rPr>
      <t>Page 61: Regardless of whether the DCE selects to provide the Telehealth Benefit Enhancement for a Performance Year as described in this Section 8.01, payment to DC Participant Providers for telehealth services furnished pursuant to section 1899(l) of the Act is governed by the terms and conditions of Appendix K of the Agreement.</t>
    </r>
    <r>
      <rPr>
        <sz val="10"/>
        <color theme="1"/>
        <rFont val="Calibri"/>
        <family val="2"/>
      </rPr>
      <t xml:space="preserve">
Page 65-66: </t>
    </r>
    <r>
      <rPr>
        <u/>
        <sz val="10"/>
        <color theme="1"/>
        <rFont val="Calibri"/>
        <family val="2"/>
      </rPr>
      <t xml:space="preserve">Telehealth </t>
    </r>
    <r>
      <rPr>
        <b/>
        <u/>
        <sz val="10"/>
        <color rgb="FF00B050"/>
        <rFont val="Calibri"/>
        <family val="2"/>
      </rPr>
      <t>Benefit Enhancement</t>
    </r>
    <r>
      <rPr>
        <sz val="10"/>
        <color theme="1"/>
        <rFont val="Calibri"/>
        <family val="2"/>
      </rPr>
      <t xml:space="preserve">
and </t>
    </r>
    <r>
      <rPr>
        <b/>
        <sz val="10"/>
        <color rgb="FF00B050"/>
        <rFont val="Calibri"/>
        <family val="2"/>
      </rPr>
      <t>Appendix J (page 262-267)</t>
    </r>
    <r>
      <rPr>
        <sz val="10"/>
        <color theme="1"/>
        <rFont val="Calibri"/>
        <family val="2"/>
      </rPr>
      <t xml:space="preserve"> CMS will make an available to qualified DCEs a conditional waiver </t>
    </r>
    <r>
      <rPr>
        <b/>
        <sz val="10"/>
        <color rgb="FF00B050"/>
        <rFont val="Calibri"/>
        <family val="2"/>
      </rPr>
      <t>1) originating site requirements, and 2)</t>
    </r>
    <r>
      <rPr>
        <sz val="10"/>
        <color theme="1"/>
        <rFont val="Calibri"/>
        <family val="2"/>
      </rPr>
      <t xml:space="preserve"> of the interactive telecommunications system requirement under section 1834(m)(1) of the Act and 42 C.F.R. § 410.78(b) with respect to otherwise covered dermatology and ophthalmology services furnished using asynchronous store and forward technologies. Asynchronous telehealth includes the transmission of recorded health history (for example, retinal scanning and digital images) through a secure electronic communications system to a practitioner, usually a specialist, who uses the information to evaluate the case or render a service outside of a real-time interaction. Asynchronous telecommunication systems in single media format do not include telephone calls, images transmitted via facsimile machines, and text messages or electronic mail without visualization of the patient. Photographs must be specific to the patients’ condition and adequate for rendering or confirming a diagnosis or treatment plan.
Payment will be permitted for dermatology and ophthalmology services furnished to eligible beneficiaries using asynchronous telehealth in single or multimedia formats that is used as a substitute for an interactive telecommunications system. Distant site practitioners will bill for these services using Innovation Center specific asynchronous telehealth codes (G9868 – G9870). The distant site practitioner must be a DC Participant Provider or Preferred Provider who has elected to participate in this benefit enhancement.
CMS will also waive the rural geographic component of originating site requirements, allow the originating site to include a beneficiary’s home, and waive the originating site fee requirement when the beneficiary’s home serves as the originating site for services furnished to an aligned beneficiary by a Preferred Provider approved to use the waiver. Please note, the Bipartisan Budget Act of 2018 added section 1899(l) to the Social Security Act, which affords DC Participant Providers the same flexibilities without a waiver.</t>
    </r>
  </si>
  <si>
    <r>
      <rPr>
        <strike/>
        <sz val="10"/>
        <color rgb="FFFF0000"/>
        <rFont val="Calibri"/>
        <family val="2"/>
      </rPr>
      <t>Not mandated or implied</t>
    </r>
    <r>
      <rPr>
        <sz val="10"/>
        <color theme="1"/>
        <rFont val="Calibri"/>
        <family val="2"/>
      </rPr>
      <t xml:space="preserve">
</t>
    </r>
    <r>
      <rPr>
        <b/>
        <sz val="10"/>
        <color rgb="FF00B050"/>
        <rFont val="Calibri"/>
        <family val="2"/>
      </rPr>
      <t>Mandated (strict)
Document: DC ICIP 12/1/2021
Page 64: CMS shall use the following sources for quality reporting, among other sources:
3. For Performance Year 2022 and subsequent Performance Years, results from the Consumer Assessment of Healthcare Providers and Systems (CAHPS®)1 or other patient experience surveys.
The DCE is responsible for procuring a CMS-approved vendor to conduct the CAHPS or other patient experience surveys. The DCE is responsible for paying for the surveys and for ensuring that the survey results are transmitted to CMS by a date and in a form and manner established by CMS.</t>
    </r>
  </si>
  <si>
    <r>
      <t xml:space="preserve">Implied (lenient)
</t>
    </r>
    <r>
      <rPr>
        <b/>
        <i/>
        <sz val="10"/>
        <color theme="1"/>
        <rFont val="Calibri"/>
        <family val="2"/>
      </rPr>
      <t>Document: DC ICIP 12/1/2021</t>
    </r>
    <r>
      <rPr>
        <sz val="10"/>
        <color theme="1"/>
        <rFont val="Calibri"/>
        <family val="2"/>
      </rPr>
      <t xml:space="preserve">
To support this goal, Direct Contracting </t>
    </r>
    <r>
      <rPr>
        <b/>
        <sz val="10"/>
        <color rgb="FF00B050"/>
        <rFont val="Calibri"/>
        <family val="2"/>
      </rPr>
      <t xml:space="preserve">seeks to reduce Medicare FFS expenditures while improving the quality of care and health outcomes for Medicare FFS Beneficiaries through financial incentives, emphasis on beneficiary choice, strong monitoring to ensure that Beneficiaries maintain access to care, and an emphasis on care delivery for Beneficiaries with complex, chronic, and serious illness. </t>
    </r>
    <r>
      <rPr>
        <sz val="10"/>
        <color theme="1"/>
        <rFont val="Calibri"/>
        <family val="2"/>
      </rPr>
      <t>will allow organizations focused on complex, high needs dually eligible beneficiaries and Medicare FFS beneficiaries at risk of becoming dually eligible--referred to as H</t>
    </r>
    <r>
      <rPr>
        <u/>
        <sz val="10"/>
        <color theme="1"/>
        <rFont val="Calibri"/>
        <family val="2"/>
      </rPr>
      <t>igh Needs Population DCEs</t>
    </r>
    <r>
      <rPr>
        <sz val="10"/>
        <color theme="1"/>
        <rFont val="Calibri"/>
        <family val="2"/>
      </rPr>
      <t xml:space="preserve">—to participate in Direct Contracting in order to test whether provider-led entities can replicate the successful clinical approaches of the PACE and similar models of care for a broader Medicare FFS population. These approaches generally aim to enable individuals to continue living in non-institutional, community settings as long as medically and socially feasible and rely on interdisciplinary teams that typically (1) </t>
    </r>
    <r>
      <rPr>
        <u/>
        <sz val="10"/>
        <color theme="1"/>
        <rFont val="Calibri"/>
        <family val="2"/>
      </rPr>
      <t>emphasize preventative care, meet regularly to update the care plan in response to changes in beneficiaries’ functional and health status and provide regular clinical monitoring (which helps to reduce hospitalization due to ambulatory sensitive conditions</t>
    </r>
    <r>
      <rPr>
        <sz val="10"/>
        <color theme="1"/>
        <rFont val="Calibri"/>
        <family val="2"/>
      </rPr>
      <t xml:space="preserve">); and (2) manage beneficiaries’ care across all settings, which helps to facilitate smooth transitions between settings and reduce re-hospitalizations. </t>
    </r>
  </si>
  <si>
    <r>
      <t xml:space="preserve">Mandated (strict)
</t>
    </r>
    <r>
      <rPr>
        <b/>
        <i/>
        <sz val="10"/>
        <rFont val="Calibri"/>
        <family val="2"/>
        <scheme val="minor"/>
      </rPr>
      <t>Document: DC ICIP 12/1/2021</t>
    </r>
    <r>
      <rPr>
        <sz val="10"/>
        <rFont val="Calibri"/>
        <family val="2"/>
        <scheme val="minor"/>
      </rPr>
      <t xml:space="preserve">
Appendix A (page 101-116): Potential Qualifying APM Participants (QPs) (for the Professional and Global Options only)
     Eligible clinicians in a DCE that are DC Participant Providers and Preferred Providers and included in a participant list would be potentially qualifying APM participants (QPs). Beneficiaries that received a plurality of qualifying E&amp;M services from participants in the DCE during a historical period will be aligned to the DCE. There will also be a process for beneficiaries to voluntarily align to the DCE by selecting a participant as their primary care provider. Accordingly, the standard definition of “attribution-eligible beneficiary” is appropriate for the Model.</t>
    </r>
  </si>
  <si>
    <r>
      <t>Implied (lenient)
Measures</t>
    </r>
    <r>
      <rPr>
        <b/>
        <sz val="10"/>
        <color rgb="FF00B050"/>
        <rFont val="Calibri"/>
        <family val="2"/>
      </rPr>
      <t xml:space="preserve"> (Appendix D, page 187)</t>
    </r>
    <r>
      <rPr>
        <sz val="10"/>
        <color theme="1"/>
        <rFont val="Calibri"/>
        <family val="2"/>
      </rPr>
      <t xml:space="preserve">:
1. Days at Home
2. Risk-Standardized Acute Admission Rates for Patients with Multiple Chronic Conditions
3. Risk-Standardized, All Condition Readmission
</t>
    </r>
    <r>
      <rPr>
        <b/>
        <i/>
        <sz val="10"/>
        <color theme="1"/>
        <rFont val="Calibri"/>
        <family val="2"/>
      </rPr>
      <t>Document: DC ICIP 12/1/2021</t>
    </r>
    <r>
      <rPr>
        <sz val="10"/>
        <color theme="1"/>
        <rFont val="Calibri"/>
        <family val="2"/>
      </rPr>
      <t xml:space="preserve">
Subject to compliance with all applicable laws and regulations,</t>
    </r>
    <r>
      <rPr>
        <u/>
        <sz val="10"/>
        <color theme="1"/>
        <rFont val="Calibri"/>
        <family val="2"/>
      </rPr>
      <t xml:space="preserve"> DC Participant Providers, Preferred Providers, and other individuals or entities performing functions or services related to DCE activities will be permitted to provide in-kind items or services to beneficiaries</t>
    </r>
    <r>
      <rPr>
        <sz val="10"/>
        <color theme="1"/>
        <rFont val="Calibri"/>
        <family val="2"/>
      </rPr>
      <t xml:space="preserve">, if the following conditions are satisfied: 
1.	There is a direct connection between the items or services and the medical care of the beneficiary; 
2.	</t>
    </r>
    <r>
      <rPr>
        <u/>
        <sz val="10"/>
        <color theme="1"/>
        <rFont val="Calibri"/>
        <family val="2"/>
      </rPr>
      <t>The items or services are preventative care items and services or advance one or more goals of the Model, including adherence to a treatment regime, adherence to a drug regime, adherence to a follow-up care plan, or management of a chronic disease or condition;</t>
    </r>
    <r>
      <rPr>
        <sz val="10"/>
        <color theme="1"/>
        <rFont val="Calibri"/>
        <family val="2"/>
      </rPr>
      <t xml:space="preserve"> and 
To support this goal, Direct Contracting will allow organizations focused on complex, high needs dually eligible beneficiaries and Medicare FFS beneficiaries at risk of becoming dually eligible--referred to as H</t>
    </r>
    <r>
      <rPr>
        <u/>
        <sz val="10"/>
        <color theme="1"/>
        <rFont val="Calibri"/>
        <family val="2"/>
      </rPr>
      <t>igh Needs Population DCEs</t>
    </r>
    <r>
      <rPr>
        <sz val="10"/>
        <color theme="1"/>
        <rFont val="Calibri"/>
        <family val="2"/>
      </rPr>
      <t xml:space="preserve">—to participate in Direct Contracting in order to test whether provider-led entities can replicate the successful clinical approaches of the PACE and similar models of care for a broader Medicare FFS population. These approaches generally aim to enable individuals to continue living in non-institutional, community settings as long as medically and socially feasible and rely on interdisciplinary teams that typically (1) </t>
    </r>
    <r>
      <rPr>
        <u/>
        <sz val="10"/>
        <color theme="1"/>
        <rFont val="Calibri"/>
        <family val="2"/>
      </rPr>
      <t>emphasize preventative care, meet regularly to update the care plan in response to changes in beneficiaries’ functional and health status and provide regular clinical monitoring (which helps to reduce hospitalization due to ambulatory sensitive conditions</t>
    </r>
    <r>
      <rPr>
        <sz val="10"/>
        <color theme="1"/>
        <rFont val="Calibri"/>
        <family val="2"/>
      </rPr>
      <t xml:space="preserve">); </t>
    </r>
  </si>
  <si>
    <r>
      <t xml:space="preserve">Mandated (strict)
</t>
    </r>
    <r>
      <rPr>
        <b/>
        <i/>
        <sz val="10"/>
        <rFont val="Calibri"/>
        <family val="2"/>
      </rPr>
      <t>Document: DC ICIP 12/1/2021</t>
    </r>
    <r>
      <rPr>
        <sz val="10"/>
        <rFont val="Calibri"/>
        <family val="2"/>
      </rPr>
      <t xml:space="preserve">
</t>
    </r>
    <r>
      <rPr>
        <b/>
        <sz val="10"/>
        <color rgb="FF00B050"/>
        <rFont val="Calibri"/>
        <family val="2"/>
      </rPr>
      <t xml:space="preserve">Page 112-117 Table E - Primary Care Services includes </t>
    </r>
    <r>
      <rPr>
        <b/>
        <u/>
        <sz val="10"/>
        <color rgb="FF00B050"/>
        <rFont val="Calibri"/>
        <family val="2"/>
      </rPr>
      <t xml:space="preserve">Care Management Home Visits </t>
    </r>
    <r>
      <rPr>
        <b/>
        <sz val="10"/>
        <color rgb="FF00B050"/>
        <rFont val="Calibri"/>
        <family val="2"/>
      </rPr>
      <t xml:space="preserve">
</t>
    </r>
    <r>
      <rPr>
        <sz val="10"/>
        <rFont val="Calibri"/>
        <family val="2"/>
      </rPr>
      <t xml:space="preserve">CMS will make available to qualified DCEs a conditional waiver of the requirement for direct supervision to </t>
    </r>
    <r>
      <rPr>
        <u/>
        <sz val="10"/>
        <rFont val="Calibri"/>
        <family val="2"/>
      </rPr>
      <t>allow for payment for certain home visits that are furnished to eligible beneficiaries proactively and in advance of potential hospitalization.</t>
    </r>
    <r>
      <rPr>
        <sz val="10"/>
        <rFont val="Calibri"/>
        <family val="2"/>
      </rPr>
      <t xml:space="preserve"> The items and services provided as part of these home visits are those that would be covered under Medicare Part B as “incident to” the services of a physician or other practitioner and would be furnished by auxiliary personnel (as defined in 42 C.F.R. § 410.26(a) (1)) under general supervision, rather than direct supervision.</t>
    </r>
    <r>
      <rPr>
        <u/>
        <sz val="10"/>
        <rFont val="Calibri"/>
        <family val="2"/>
      </rPr>
      <t xml:space="preserve"> These care management home visits are intended to supplement, rather than substitute for, visits to a primary care practitioner in a traditional routine outpatient health care setting</t>
    </r>
    <r>
      <rPr>
        <sz val="10"/>
        <rFont val="Calibri"/>
        <family val="2"/>
      </rPr>
      <t xml:space="preserve">. As such, these home visits are not intended to be performed on an ongoing basis, nor to serve as a substitute for the Medicare home health benefit or as the primary mechanism to meet beneficiaries’ care needs. Further, DC Participant Providers and Preferred Providers who have elected to use this benefit enhancement will be able to receive payment for services furnished to eligible beneficiaries under the following circumstances:
• </t>
    </r>
    <r>
      <rPr>
        <u/>
        <sz val="10"/>
        <rFont val="Calibri"/>
        <family val="2"/>
      </rPr>
      <t xml:space="preserve">The beneficiary is determined to be at risk of hospitalization;
</t>
    </r>
    <r>
      <rPr>
        <b/>
        <u/>
        <sz val="10"/>
        <color rgb="FF00B050"/>
        <rFont val="Calibri"/>
        <family val="2"/>
      </rPr>
      <t>Appendix L (page 270-274), the DCE may elect to provide a post-discharge Home Visits Benefit Enhancement to allow personnel under a physician’s general supervision (instead of direct supervision) to make home visits under certain conditions.</t>
    </r>
  </si>
  <si>
    <r>
      <t xml:space="preserve">Mandated (strict)
</t>
    </r>
    <r>
      <rPr>
        <b/>
        <i/>
        <sz val="10"/>
        <rFont val="Calibri"/>
        <family val="2"/>
      </rPr>
      <t>Document: DC ICIP 12/1/2021</t>
    </r>
    <r>
      <rPr>
        <sz val="10"/>
        <rFont val="Calibri"/>
        <family val="2"/>
      </rPr>
      <t xml:space="preserve">
</t>
    </r>
    <r>
      <rPr>
        <b/>
        <sz val="10"/>
        <color rgb="FF00B050"/>
        <rFont val="Calibri"/>
        <family val="2"/>
      </rPr>
      <t>Appendix A Table E (page 112-117) lists DCE primary care services intended to provide care management, referral, care coordination, home visits, etc., for beneficiaries aligned to the DCE.</t>
    </r>
    <r>
      <rPr>
        <sz val="10"/>
        <rFont val="Calibri"/>
        <family val="2"/>
      </rPr>
      <t>:</t>
    </r>
    <r>
      <rPr>
        <u/>
        <sz val="10"/>
        <rFont val="Calibri"/>
        <family val="2"/>
      </rPr>
      <t xml:space="preserve"> </t>
    </r>
    <r>
      <rPr>
        <strike/>
        <u/>
        <sz val="10"/>
        <color rgb="FFFF0000"/>
        <rFont val="Calibri"/>
        <family val="2"/>
      </rPr>
      <t xml:space="preserve">Care Management Home Visits </t>
    </r>
    <r>
      <rPr>
        <strike/>
        <sz val="10"/>
        <color rgb="FFFF0000"/>
        <rFont val="Calibri"/>
        <family val="2"/>
      </rPr>
      <t xml:space="preserve">
CMS will make available to qualified DCEs a conditional waiver of the requirement for direct supervision to </t>
    </r>
    <r>
      <rPr>
        <strike/>
        <u/>
        <sz val="10"/>
        <color rgb="FFFF0000"/>
        <rFont val="Calibri"/>
        <family val="2"/>
      </rPr>
      <t>allow for payment for certain home visits that are furnished to eligible beneficiaries proactively and in advance of potential hospitalization.</t>
    </r>
    <r>
      <rPr>
        <strike/>
        <sz val="10"/>
        <color rgb="FFFF0000"/>
        <rFont val="Calibri"/>
        <family val="2"/>
      </rPr>
      <t xml:space="preserve"> The items and services provided as part of these home visits are those that would be covered under Medicare Part B as “incident to” the services of a physician or other practitioner and would be furnished by auxiliary personnel (as defined in 42 C.F.R. § 410.26(a) (1)) under general supervision, rather than direct supervision.</t>
    </r>
    <r>
      <rPr>
        <strike/>
        <u/>
        <sz val="10"/>
        <color rgb="FFFF0000"/>
        <rFont val="Calibri"/>
        <family val="2"/>
      </rPr>
      <t xml:space="preserve"> These care management home visits are intended to supplement, rather than substitute for, visits to a primary care practitioner in a traditional routine outpatient health care setting</t>
    </r>
    <r>
      <rPr>
        <strike/>
        <sz val="10"/>
        <color rgb="FFFF0000"/>
        <rFont val="Calibri"/>
        <family val="2"/>
      </rPr>
      <t xml:space="preserve">. As such, these home visits are not intended to be performed on an ongoing basis, nor to serve as a substitute for the Medicare home health benefit or as the primary mechanism to meet beneficiaries’ care needs. </t>
    </r>
  </si>
  <si>
    <r>
      <t xml:space="preserve">Implied (lenient)
</t>
    </r>
    <r>
      <rPr>
        <b/>
        <i/>
        <sz val="10"/>
        <rFont val="Calibri"/>
        <family val="2"/>
      </rPr>
      <t>Document: DC ICIP 12/1/2021</t>
    </r>
    <r>
      <rPr>
        <sz val="10"/>
        <rFont val="Calibri"/>
        <family val="2"/>
      </rPr>
      <t xml:space="preserve">
Page 70-71 and Appendix O (page 285-288): To ease care transitions and ensure hospice-eligible beneficiaries face a less stark transition and choice between electing or foregoing hospice care, the Direct Contracting Model aims to waive the requirement that beneficiaries who elect the Medicare hospice benefit give up their right to receive curative care as a condition of electing the hospice benefit. Under this waiver, DCEs would work with their hospice providers, as well as non-hospice providers, to define and provide a set of concurrent care services related to a hospice enrollee’s terminal condition and related conditions that are appropriate to provide on a transitional basis and align with the enrollee’s wishes. For example, this may include the continuation of chemotherapy services, blood transfusions, or dialysis in the form of “bridge services” or permit an enrollee to conclude a course of therapy while transitioning into hospice. Of significance, this provision of concurrent care under the BE does not change the necessary criteria for hospice benefit eligibility or the requirement that the elected hospice provider provide all services and levels of care available under the hospice benefit.</t>
    </r>
  </si>
  <si>
    <r>
      <t xml:space="preserve">Mandated (strict)
</t>
    </r>
    <r>
      <rPr>
        <b/>
        <i/>
        <sz val="10"/>
        <rFont val="Calibri"/>
        <family val="2"/>
        <scheme val="minor"/>
      </rPr>
      <t xml:space="preserve">
Document: DC ICIP 12/1/2021
</t>
    </r>
    <r>
      <rPr>
        <sz val="10"/>
        <rFont val="Calibri"/>
        <family val="2"/>
        <scheme val="minor"/>
      </rPr>
      <t xml:space="preserve">
</t>
    </r>
    <r>
      <rPr>
        <b/>
        <sz val="10"/>
        <color rgb="FF00B050"/>
        <rFont val="Calibri"/>
        <family val="2"/>
        <scheme val="minor"/>
      </rPr>
      <t xml:space="preserve">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r>
      <rPr>
        <sz val="10"/>
        <rFont val="Calibri"/>
        <family val="2"/>
        <scheme val="minor"/>
      </rPr>
      <t xml:space="preserve">
</t>
    </r>
    <r>
      <rPr>
        <strike/>
        <sz val="10"/>
        <color rgb="FFFF0000"/>
        <rFont val="Calibri"/>
        <family val="2"/>
        <scheme val="minor"/>
      </rPr>
      <t>DCEs participating in the Direct Contracting Model are the APM Entities. We will require that at least 75% of eligible clinicians in each APM Entity in the Global and Professional options use CEHRT, as defined in 42 CFR § 414.1305, and in the manner specified at 414.1415(a)(i) to</t>
    </r>
    <r>
      <rPr>
        <strike/>
        <u/>
        <sz val="10"/>
        <color rgb="FFFF0000"/>
        <rFont val="Calibri"/>
        <family val="2"/>
        <scheme val="minor"/>
      </rPr>
      <t xml:space="preserve"> document and communicate clinical care to their patients or other health care providers</t>
    </r>
    <r>
      <rPr>
        <strike/>
        <sz val="10"/>
        <color rgb="FFFF0000"/>
        <rFont val="Calibri"/>
        <family val="2"/>
        <scheme val="minor"/>
      </rPr>
      <t xml:space="preserve">. This will satisfy the Advanced APM CEHRT use criterion.
</t>
    </r>
    <r>
      <rPr>
        <sz val="10"/>
        <rFont val="Calibri"/>
        <family val="2"/>
        <scheme val="minor"/>
      </rPr>
      <t xml:space="preserve">
</t>
    </r>
    <r>
      <rPr>
        <strike/>
        <sz val="10"/>
        <color rgb="FFFF0000"/>
        <rFont val="Calibri"/>
        <family val="2"/>
        <scheme val="minor"/>
      </rPr>
      <t xml:space="preserve">To ease care transitions and ensure hospice-eligible beneficiaries face a less stark transition and choice between electing or foregoing hospice care, the Direct Contracting Model aims to waive the requirement that beneficiaries who elect the Medicare hospice benefit give up their right to receive curative care as a condition of electing the hospice benefit. </t>
    </r>
    <r>
      <rPr>
        <strike/>
        <u/>
        <sz val="10"/>
        <color rgb="FFFF0000"/>
        <rFont val="Calibri"/>
        <family val="2"/>
        <scheme val="minor"/>
      </rPr>
      <t>Under this waiver, DCEs would work with their hospice providers, as well as non-hospice providers, to define and provide a set of concurrent care services related to a hospice enrollee’s terminal condition and related conditions that are appropriate to provide on a transitional basis and align with the enrollee’s wishes</t>
    </r>
    <r>
      <rPr>
        <strike/>
        <sz val="10"/>
        <color rgb="FFFF0000"/>
        <rFont val="Calibri"/>
        <family val="2"/>
        <scheme val="minor"/>
      </rPr>
      <t>. ... Through allowing for plans of care to include concurrent care services, which will often be naturally time-bound and reflect transitional care, this waiver aims to allow beneficiaries who elect to utilize their hospice benefit to experience a more compassionate and smoother transition into hospice.(p. 72)</t>
    </r>
  </si>
  <si>
    <r>
      <t xml:space="preserve">Mandated (strict)
</t>
    </r>
    <r>
      <rPr>
        <b/>
        <sz val="10"/>
        <color theme="1"/>
        <rFont val="Calibri"/>
        <family val="2"/>
      </rPr>
      <t xml:space="preserve">
</t>
    </r>
    <r>
      <rPr>
        <b/>
        <i/>
        <sz val="10"/>
        <color theme="1"/>
        <rFont val="Calibri"/>
        <family val="2"/>
      </rPr>
      <t xml:space="preserve">Document: DC ICIP 12/1/2021
</t>
    </r>
    <r>
      <rPr>
        <sz val="10"/>
        <color theme="1"/>
        <rFont val="Calibri"/>
        <family val="2"/>
      </rPr>
      <t xml:space="preserve">
</t>
    </r>
    <r>
      <rPr>
        <b/>
        <sz val="10"/>
        <color rgb="FF00B050"/>
        <rFont val="Calibri"/>
        <family val="2"/>
      </rPr>
      <t xml:space="preserve">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r>
      <rPr>
        <sz val="10"/>
        <color theme="1"/>
        <rFont val="Calibri"/>
        <family val="2"/>
      </rPr>
      <t xml:space="preserve">
</t>
    </r>
    <r>
      <rPr>
        <strike/>
        <sz val="10"/>
        <color rgb="FFFF0000"/>
        <rFont val="Calibri"/>
        <family val="2"/>
      </rPr>
      <t xml:space="preserve">DCEs participating in the Direct Contracting Model are the APM Entities. We will require that at least 75% of eligible clinicians in each APM Entity in the Global and Professional options use CEHRT, as defined in 42 CFR § 414.1305, and in the manner specified at 414.1415(a)(i) </t>
    </r>
    <r>
      <rPr>
        <strike/>
        <u/>
        <sz val="10"/>
        <color rgb="FFFF0000"/>
        <rFont val="Calibri"/>
        <family val="2"/>
      </rPr>
      <t>to document and communicate clinical care to their patients or other health care providers</t>
    </r>
    <r>
      <rPr>
        <strike/>
        <sz val="10"/>
        <color rgb="FFFF0000"/>
        <rFont val="Calibri"/>
        <family val="2"/>
      </rPr>
      <t xml:space="preserve">. This will satisfy the Advanced APM CEHRT use criterion. (p. 92)
</t>
    </r>
    <r>
      <rPr>
        <sz val="10"/>
        <color theme="1"/>
        <rFont val="Calibri"/>
        <family val="2"/>
      </rPr>
      <t xml:space="preserve">
</t>
    </r>
    <r>
      <rPr>
        <b/>
        <sz val="10"/>
        <color rgb="FF00B050"/>
        <rFont val="Calibri"/>
        <family val="2"/>
      </rPr>
      <t xml:space="preserve">Appendices L (Post-Discharge Home Visits), M (Care Management Home Visits), and N Home Health Homebound Waiver), if the DCE has elected, provide waivers of certain provisions in order to streamline the delivery of care to assigned beneficiaries.
</t>
    </r>
    <r>
      <rPr>
        <sz val="10"/>
        <color theme="1"/>
        <rFont val="Calibri"/>
        <family val="2"/>
      </rPr>
      <t xml:space="preserve">
Appendix O (page 285-288) Under this waiver, DCEs would work with their hospice providers, as well as non-hospice providers, to </t>
    </r>
    <r>
      <rPr>
        <u/>
        <sz val="10"/>
        <color theme="1"/>
        <rFont val="Calibri"/>
        <family val="2"/>
      </rPr>
      <t>define and provide a set of concurrent care services related to a hospice enrollee’s terminal condition and related conditions that are appropriate to provide on a transitional basis and align with the enrollee’s wishes</t>
    </r>
    <r>
      <rPr>
        <sz val="10"/>
        <color theme="1"/>
        <rFont val="Calibri"/>
        <family val="2"/>
      </rPr>
      <t>. (p. 72)</t>
    </r>
  </si>
  <si>
    <r>
      <t xml:space="preserve">Mandated (strict)
</t>
    </r>
    <r>
      <rPr>
        <b/>
        <i/>
        <sz val="10"/>
        <color theme="1"/>
        <rFont val="Calibri"/>
        <family val="2"/>
      </rPr>
      <t>Document: DC ICIP 12/1/2021</t>
    </r>
    <r>
      <rPr>
        <sz val="10"/>
        <color theme="1"/>
        <rFont val="Calibri"/>
        <family val="2"/>
      </rPr>
      <t xml:space="preserve">
</t>
    </r>
    <r>
      <rPr>
        <strike/>
        <sz val="10"/>
        <color rgb="FF00B050"/>
        <rFont val="Calibri"/>
        <family val="2"/>
      </rPr>
      <t xml:space="preserve">DCE primary care services include (per Appendix A, Table E - page 115) transitional care planning.
</t>
    </r>
    <r>
      <rPr>
        <sz val="10"/>
        <color theme="1"/>
        <rFont val="Calibri"/>
        <family val="2"/>
      </rPr>
      <t xml:space="preserve">Across all three tracks:
Seeking benefit and other design enhancements, that provide flexibility in FFS payment rules and encourage beneficiaries to seek high value services and providers and engage in self-care, which include:
o Post-discharge home visits; 
o Care management home visits; 
</t>
    </r>
    <r>
      <rPr>
        <b/>
        <sz val="10"/>
        <color rgb="FF00B050"/>
        <rFont val="Calibri"/>
        <family val="2"/>
      </rPr>
      <t>DCEs can also elect benefit enhancements for Post-Discharge Home Visits (Appendix L: page 271-275) and Care Management Home Visits (Appendix M: page 276-280).</t>
    </r>
  </si>
  <si>
    <r>
      <t xml:space="preserve">Mandated (strict)
</t>
    </r>
    <r>
      <rPr>
        <b/>
        <i/>
        <sz val="10"/>
        <rFont val="Calibri"/>
        <family val="2"/>
      </rPr>
      <t>Document: DC ICIP 12/1/2021</t>
    </r>
    <r>
      <rPr>
        <sz val="10"/>
        <rFont val="Calibri"/>
        <family val="2"/>
      </rPr>
      <t xml:space="preserve">
</t>
    </r>
    <r>
      <rPr>
        <b/>
        <sz val="10"/>
        <color rgb="FF00B050"/>
        <rFont val="Calibri"/>
        <family val="2"/>
      </rPr>
      <t xml:space="preserve">DCE primary care services include (per Appendix A, Table E - page 115) transitional care planning.
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r>
      <rPr>
        <sz val="10"/>
        <rFont val="Calibri"/>
        <family val="2"/>
      </rPr>
      <t xml:space="preserve">
Page 69 and Appendix O (page 285-288):</t>
    </r>
    <r>
      <rPr>
        <u/>
        <sz val="10"/>
        <rFont val="Calibri"/>
        <family val="2"/>
      </rPr>
      <t xml:space="preserve"> To ease care transitions and ensure hospice-eligible beneficiaries face a less stark transition</t>
    </r>
    <r>
      <rPr>
        <sz val="10"/>
        <rFont val="Calibri"/>
        <family val="2"/>
      </rPr>
      <t xml:space="preserve"> and choice between electing or foregoing hospice care, the </t>
    </r>
    <r>
      <rPr>
        <u/>
        <sz val="10"/>
        <rFont val="Calibri"/>
        <family val="2"/>
      </rPr>
      <t>Direct Contracting Model aims to waive the requirement that beneficiaries who elect the Medicare hospice benefit give up their right to receive curative care as a condition of electing the hospice benefit</t>
    </r>
    <r>
      <rPr>
        <sz val="10"/>
        <rFont val="Calibri"/>
        <family val="2"/>
      </rPr>
      <t>. Under this waiver, D</t>
    </r>
    <r>
      <rPr>
        <u/>
        <sz val="10"/>
        <rFont val="Calibri"/>
        <family val="2"/>
      </rPr>
      <t>CEs would work with their hospice providers, as well as non-hospice providers, to define and provide a set of concurrent care services</t>
    </r>
    <r>
      <rPr>
        <sz val="10"/>
        <rFont val="Calibri"/>
        <family val="2"/>
      </rPr>
      <t xml:space="preserve"> related to a hospice enrollee’s terminal condition and related conditions that are appropriate t</t>
    </r>
    <r>
      <rPr>
        <u/>
        <sz val="10"/>
        <rFont val="Calibri"/>
        <family val="2"/>
      </rPr>
      <t>o provide on a transitional basis and align with the enrollee’s wishes</t>
    </r>
    <r>
      <rPr>
        <sz val="10"/>
        <rFont val="Calibri"/>
        <family val="2"/>
      </rPr>
      <t xml:space="preserve">. For example, this may include the continuation of chemotherapy services, blood transfusions, or dialysis in the form of “bridge services” or permit an enrollee to conclude a course of therapy while transitioning into hospice.
</t>
    </r>
    <r>
      <rPr>
        <u/>
        <sz val="10"/>
        <rFont val="Calibri"/>
        <family val="2"/>
      </rPr>
      <t>Direct Contracting will allow organizations focused on complex, high needs dually eligible beneficiaries and Medicare FFS beneficiaries at risk of becoming dually eligible--referred to as High Needs Population DCE</t>
    </r>
    <r>
      <rPr>
        <sz val="10"/>
        <rFont val="Calibri"/>
        <family val="2"/>
      </rPr>
      <t xml:space="preserve">s—to participate in Direct Contracting in order to test whether provider-led entities can replicate the successful clinical approaches of the PACE and similar models of care for a broader Medicare FFS population. These approaches generally aim to enable individuals to continue living in non-institutional, community settings as long as medically and socially feasible and rely on interdisciplinary teams that typically (1) emphasize preventative care, meet regularly to update the care plan in response to changes in beneficiaries’ functional and health status and provide regular clinical monitoring (which helps to reduce hospitalization due to ambulatory sensitive conditions); and (2) </t>
    </r>
    <r>
      <rPr>
        <u/>
        <sz val="10"/>
        <rFont val="Calibri"/>
        <family val="2"/>
      </rPr>
      <t>manage beneficiaries’ care across all settings, which helps to facilitate smooth transitions between settings and reduce re-hospitalizations</t>
    </r>
    <r>
      <rPr>
        <sz val="10"/>
        <rFont val="Calibri"/>
        <family val="2"/>
      </rPr>
      <t xml:space="preserve">. </t>
    </r>
  </si>
  <si>
    <r>
      <t xml:space="preserve">Mandated (strict)
</t>
    </r>
    <r>
      <rPr>
        <b/>
        <i/>
        <sz val="10"/>
        <rFont val="Calibri"/>
        <family val="2"/>
        <scheme val="minor"/>
      </rPr>
      <t xml:space="preserve">Document: DC ICIP 12/1/2021
</t>
    </r>
    <r>
      <rPr>
        <sz val="10"/>
        <rFont val="Calibri"/>
        <family val="2"/>
        <scheme val="minor"/>
      </rPr>
      <t xml:space="preserve">
</t>
    </r>
    <r>
      <rPr>
        <b/>
        <sz val="10"/>
        <color rgb="FF00B050"/>
        <rFont val="Calibri"/>
        <family val="2"/>
        <scheme val="minor"/>
      </rPr>
      <t xml:space="preserve">Page 19-20: The arrangement between the DCE and a Participating Provider expressly sets forth the DC Participant Provider’s or Preferred Provider’s obligation to comply with the applicable terms of the Agreement, including any provisions regarding the following: participant exclusivity; quality measure reporting and continuous care improvement objectives; Voluntary Alignment Activities; Marketing Activities; Beneficiary freedom of choice; Benefit Enhancements and Beneficiary Engagement Incentives; participation in evaluation, shared learning, monitoring, and oversight activities; the DCE compliance plan; and audit and record retention requirements.
</t>
    </r>
    <r>
      <rPr>
        <sz val="10"/>
        <rFont val="Calibri"/>
        <family val="2"/>
        <scheme val="minor"/>
      </rPr>
      <t xml:space="preserve">
Through the application and an implementation plan, DCEs would be asked: 1. To describe how the identified DC Participant Providers and Preferred Providers would have the appropriate staff capacity and necessary infrastructure to carry out proposed care coordination activities, and consistent with existing Hospice Conditions of Participation; 2. To explain how they would ensure, working with partner hospices and other non-hospice providers and suppliers, that an appropriate plan of care would be developed for beneficiaries receiving concurrent care and that the beneficiary would be fully informed of what care or services would be included in the care plan, what would not, what clinician or organization would be providing which services, how care coordination would be achieved, and whether there are any limitations, including services provided for transitional purposes only. The DCE will be expected to ensure that the beneficiary, or as applicable, his or her representative, is fully aware of the care plan and informed of the beneficiary’s right to revoke the hospice election at any time consistent with current law. This focus on transparency as a means of safeguarding patient rights is intended to build in concept from the FY 2020 Hospice Wage Index Final Rule (84 FR 38484) as it concerns the addendum to the hospice election statement.</t>
    </r>
  </si>
  <si>
    <r>
      <t xml:space="preserve">Mandated (strict)
</t>
    </r>
    <r>
      <rPr>
        <b/>
        <i/>
        <sz val="10"/>
        <rFont val="Calibri"/>
        <family val="2"/>
        <scheme val="minor"/>
      </rPr>
      <t xml:space="preserve">
Document: DC ICIP 12/1/2021
</t>
    </r>
    <r>
      <rPr>
        <sz val="10"/>
        <rFont val="Calibri"/>
        <family val="2"/>
        <scheme val="minor"/>
      </rPr>
      <t xml:space="preserve">
</t>
    </r>
    <r>
      <rPr>
        <b/>
        <sz val="10"/>
        <color rgb="FF00B050"/>
        <rFont val="Calibri"/>
        <family val="2"/>
        <scheme val="minor"/>
      </rPr>
      <t xml:space="preserve">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r>
      <rPr>
        <sz val="10"/>
        <rFont val="Calibri"/>
        <family val="2"/>
        <scheme val="minor"/>
      </rPr>
      <t xml:space="preserve">
</t>
    </r>
    <r>
      <rPr>
        <strike/>
        <sz val="10"/>
        <color rgb="FFFF0000"/>
        <rFont val="Calibri"/>
        <family val="2"/>
        <scheme val="minor"/>
      </rPr>
      <t>Page 92: DCEs participating in the Direct Contracting Model are the APM Entities. We will require that at least 75% of eligible clinicians in each APM Entity in the Global and Professional options use CEHRT, as defined in 42 CFR § 414.1305, and in the manner specified at 414.1415(a)(i) to</t>
    </r>
    <r>
      <rPr>
        <strike/>
        <u/>
        <sz val="10"/>
        <color rgb="FFFF0000"/>
        <rFont val="Calibri"/>
        <family val="2"/>
        <scheme val="minor"/>
      </rPr>
      <t xml:space="preserve"> document and communicate clinical care to their patients or other health care providers</t>
    </r>
    <r>
      <rPr>
        <strike/>
        <sz val="10"/>
        <color rgb="FFFF0000"/>
        <rFont val="Calibri"/>
        <family val="2"/>
        <scheme val="minor"/>
      </rPr>
      <t xml:space="preserve">. This will satisfy the Advanced APM CEHRT use criterion.
</t>
    </r>
    <r>
      <rPr>
        <sz val="10"/>
        <rFont val="Calibri"/>
        <family val="2"/>
        <scheme val="minor"/>
      </rPr>
      <t xml:space="preserve">
To ease care transitions and ensure hospice-eligible beneficiaries face a less stark transition and choice between electing or foregoing hospice care, the Direct Contracting Model aims to waive the requirement that beneficiaries who elect the Medicare hospice benefit give up their right to receive curative care as a condition of electing the hospice benefit. </t>
    </r>
    <r>
      <rPr>
        <u/>
        <sz val="10"/>
        <rFont val="Calibri"/>
        <family val="2"/>
        <scheme val="minor"/>
      </rPr>
      <t>Under this waiver, DCEs would work with their hospice providers, as well as non-hospice providers, to define and provide a set of concurrent care services related to a hospice enrollee’s terminal condition and related conditions that are appropriate to provide on a transitional basis and align with the enrollee’s wishes</t>
    </r>
    <r>
      <rPr>
        <sz val="10"/>
        <rFont val="Calibri"/>
        <family val="2"/>
        <scheme val="minor"/>
      </rPr>
      <t>. ... Through allowing for plans of care to include concurrent care services, which will often be naturally time-bound and reflect transitional care, this waiver aims to allow beneficiaries who elect to utilize their hospice benefit to experience a more compassionate and smoother transition into hospice. (Appendix O)</t>
    </r>
  </si>
  <si>
    <r>
      <t xml:space="preserve">Implied (lenient)
</t>
    </r>
    <r>
      <rPr>
        <b/>
        <i/>
        <sz val="10"/>
        <color theme="1"/>
        <rFont val="Calibri"/>
        <family val="2"/>
        <scheme val="minor"/>
      </rPr>
      <t xml:space="preserve">
Document: DC ICIP 12/1/2021</t>
    </r>
    <r>
      <rPr>
        <sz val="10"/>
        <color theme="1"/>
        <rFont val="Calibri"/>
        <family val="2"/>
        <scheme val="minor"/>
      </rPr>
      <t xml:space="preserve">
</t>
    </r>
    <r>
      <rPr>
        <b/>
        <sz val="10"/>
        <color rgb="FF00B050"/>
        <rFont val="Calibri"/>
        <family val="2"/>
        <scheme val="minor"/>
      </rPr>
      <t xml:space="preserve">Appendix P (page 289-293) concerns the Beneficiary Cost Sharing Support Beneficiary Engagement Incentive whereby the DCE incentivizes the patient by reducing out of pocket costs on eligible Part B services.
Appendix Q (page 294-297) concerns the Chronic Disease Management Reward Beneficiary Engagement Incentive to provide a gift card reward to certain DC Beneficiaries for the purpose of incentivizing participation in a qualifying Chronic Disease Management Program.
</t>
    </r>
    <r>
      <rPr>
        <sz val="10"/>
        <color theme="1"/>
        <rFont val="Calibri"/>
        <family val="2"/>
        <scheme val="minor"/>
      </rPr>
      <t xml:space="preserve">
</t>
    </r>
    <r>
      <rPr>
        <strike/>
        <sz val="10"/>
        <color rgb="FFFF0000"/>
        <rFont val="Calibri"/>
        <family val="2"/>
        <scheme val="minor"/>
      </rPr>
      <t xml:space="preserve">Additional </t>
    </r>
    <r>
      <rPr>
        <strike/>
        <u/>
        <sz val="10"/>
        <color rgb="FFFF0000"/>
        <rFont val="Calibri"/>
        <family val="2"/>
        <scheme val="minor"/>
      </rPr>
      <t xml:space="preserve">examples of patient engagement incentives that DCEs could consider offering </t>
    </r>
    <r>
      <rPr>
        <strike/>
        <sz val="10"/>
        <color rgb="FFFF0000"/>
        <rFont val="Calibri"/>
        <family val="2"/>
        <scheme val="minor"/>
      </rPr>
      <t xml:space="preserve">might include: 
•	Vouchers for over-the-counter medications recommended by a health care provider. 
•	Prepaid, non-transferable vouchers that are redeemable for transportation services solely to and from an appointment with a health care provider. 
•	</t>
    </r>
    <r>
      <rPr>
        <strike/>
        <u/>
        <sz val="10"/>
        <color rgb="FFFF0000"/>
        <rFont val="Calibri"/>
        <family val="2"/>
        <scheme val="minor"/>
      </rPr>
      <t>Items and services to support management of a chronic disease or condition</t>
    </r>
    <r>
      <rPr>
        <strike/>
        <sz val="10"/>
        <color rgb="FFFF0000"/>
        <rFont val="Calibri"/>
        <family val="2"/>
        <scheme val="minor"/>
      </rPr>
      <t xml:space="preserve">, such as home air-filtering systems or bedroom air-conditioning for asthmatic patients, and home improvements such as railing installation or other home modifications to prevent re-injury.
•	</t>
    </r>
    <r>
      <rPr>
        <strike/>
        <u/>
        <sz val="10"/>
        <color rgb="FFFF0000"/>
        <rFont val="Calibri"/>
        <family val="2"/>
        <scheme val="minor"/>
      </rPr>
      <t>Wellness program memberships, seminars, and classes</t>
    </r>
    <r>
      <rPr>
        <strike/>
        <sz val="10"/>
        <color rgb="FFFF0000"/>
        <rFont val="Calibri"/>
        <family val="2"/>
        <scheme val="minor"/>
      </rPr>
      <t>.</t>
    </r>
  </si>
  <si>
    <r>
      <t xml:space="preserve">Implied (lenient)
</t>
    </r>
    <r>
      <rPr>
        <b/>
        <i/>
        <sz val="10"/>
        <rFont val="Calibri"/>
        <family val="2"/>
      </rPr>
      <t xml:space="preserve">Document: DC ICIP 12/1/2021
</t>
    </r>
    <r>
      <rPr>
        <sz val="10"/>
        <rFont val="Calibri"/>
        <family val="2"/>
      </rPr>
      <t xml:space="preserve">
</t>
    </r>
    <r>
      <rPr>
        <u/>
        <sz val="10"/>
        <rFont val="Calibri"/>
        <family val="2"/>
      </rPr>
      <t>Organizations interested in serving as High Needs Population DCEs</t>
    </r>
    <r>
      <rPr>
        <sz val="10"/>
        <rFont val="Calibri"/>
        <family val="2"/>
      </rPr>
      <t xml:space="preserve"> must indicate their preferred DCE type in their responses to the RFA. CMS will select organizations to participate as High Needs Population DCEs that have experience serving </t>
    </r>
    <r>
      <rPr>
        <b/>
        <sz val="10"/>
        <color rgb="FF00B050"/>
        <rFont val="Calibri"/>
        <family val="2"/>
      </rPr>
      <t>Beneficiaries with complex, high needs, including dually eligible individuals, and is approved by CMS to participate in the Model as a High Needs Population DCE prior to the Effective Date.</t>
    </r>
    <r>
      <rPr>
        <sz val="10"/>
        <rFont val="Calibri"/>
        <family val="2"/>
      </rPr>
      <t xml:space="preserve">
</t>
    </r>
    <r>
      <rPr>
        <strike/>
        <sz val="10"/>
        <color rgb="FFFF0000"/>
        <rFont val="Calibri"/>
        <family val="2"/>
      </rPr>
      <t xml:space="preserve">serving high cost, high acuity individuals and where applicable in providing a range of Medicaid-covered services and demonstrate an ability to coordinate services across Medicare and Medicaid for dually eligible beneficiaries, and prevent unnecessary utilization of higher cost institutional care in Medicare and Medicaid. They must also demonstrate capabilities in </t>
    </r>
    <r>
      <rPr>
        <strike/>
        <u/>
        <sz val="10"/>
        <color rgb="FFFF0000"/>
        <rFont val="Calibri"/>
        <family val="2"/>
      </rPr>
      <t>coordination of services that emphasize person-centered care, such as an interdisciplinary care team that includes primary care, behavioral health, and Long-Term Services and Supports (LTSS) providers and that manages care across a range of settings</t>
    </r>
    <r>
      <rPr>
        <strike/>
        <sz val="10"/>
        <color rgb="FFFF0000"/>
        <rFont val="Calibri"/>
        <family val="2"/>
      </rPr>
      <t xml:space="preserve">.  (p. 54)
</t>
    </r>
    <r>
      <rPr>
        <sz val="10"/>
        <rFont val="Calibri"/>
        <family val="2"/>
      </rPr>
      <t xml:space="preserve">
</t>
    </r>
    <r>
      <rPr>
        <b/>
        <sz val="10"/>
        <color rgb="FF00B050"/>
        <rFont val="Calibri"/>
        <family val="2"/>
      </rPr>
      <t xml:space="preserve">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r>
      <rPr>
        <sz val="10"/>
        <rFont val="Calibri"/>
        <family val="2"/>
      </rPr>
      <t xml:space="preserve">
</t>
    </r>
    <r>
      <rPr>
        <strike/>
        <sz val="10"/>
        <color rgb="FFFF0000"/>
        <rFont val="Calibri"/>
        <family val="2"/>
      </rPr>
      <t xml:space="preserve">DCEs participating in the Direct Contracting Model are the APM Entities. We will require that </t>
    </r>
    <r>
      <rPr>
        <strike/>
        <u/>
        <sz val="10"/>
        <color rgb="FFFF0000"/>
        <rFont val="Calibri"/>
        <family val="2"/>
      </rPr>
      <t>at least 75% of eligible clinicians in each APM Entity in the Global and Professional options use CEHRT</t>
    </r>
    <r>
      <rPr>
        <strike/>
        <sz val="10"/>
        <color rgb="FFFF0000"/>
        <rFont val="Calibri"/>
        <family val="2"/>
      </rPr>
      <t xml:space="preserve">, as defined in 42 CFR § 414.1305, and in the manner specified at 414.1415(a)(i) to </t>
    </r>
    <r>
      <rPr>
        <strike/>
        <u/>
        <sz val="10"/>
        <color rgb="FFFF0000"/>
        <rFont val="Calibri"/>
        <family val="2"/>
      </rPr>
      <t>document and communicate clinical care to their patients or other health care providers</t>
    </r>
    <r>
      <rPr>
        <strike/>
        <sz val="10"/>
        <color rgb="FFFF0000"/>
        <rFont val="Calibri"/>
        <family val="2"/>
      </rPr>
      <t>. This will satisfy the Advanced APM CEHRT use criterion. (p. 105)</t>
    </r>
  </si>
  <si>
    <r>
      <t xml:space="preserve">Implied (lenient)
</t>
    </r>
    <r>
      <rPr>
        <b/>
        <i/>
        <sz val="10"/>
        <color theme="1"/>
        <rFont val="Calibri"/>
        <family val="2"/>
        <scheme val="minor"/>
      </rPr>
      <t xml:space="preserve">Document: DC ICIP 12/1/2021
</t>
    </r>
    <r>
      <rPr>
        <sz val="10"/>
        <color theme="1"/>
        <rFont val="Calibri"/>
        <family val="2"/>
        <scheme val="minor"/>
      </rPr>
      <t xml:space="preserve">
</t>
    </r>
    <r>
      <rPr>
        <b/>
        <sz val="10"/>
        <color rgb="FF00B050"/>
        <rFont val="Calibri"/>
        <family val="2"/>
        <scheme val="minor"/>
      </rPr>
      <t xml:space="preserve">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r>
      <rPr>
        <sz val="10"/>
        <color theme="1"/>
        <rFont val="Calibri"/>
        <family val="2"/>
        <scheme val="minor"/>
      </rPr>
      <t xml:space="preserve">
</t>
    </r>
    <r>
      <rPr>
        <strike/>
        <sz val="10"/>
        <color rgb="FFFF0000"/>
        <rFont val="Calibri"/>
        <family val="2"/>
        <scheme val="minor"/>
      </rPr>
      <t xml:space="preserve">DCEs participating in the Direct Contracting Model are the APM Entities. </t>
    </r>
    <r>
      <rPr>
        <strike/>
        <u/>
        <sz val="10"/>
        <color rgb="FFFF0000"/>
        <rFont val="Calibri"/>
        <family val="2"/>
        <scheme val="minor"/>
      </rPr>
      <t>We will require that at least 75% of eligible clinicians i</t>
    </r>
    <r>
      <rPr>
        <strike/>
        <sz val="10"/>
        <color rgb="FFFF0000"/>
        <rFont val="Calibri"/>
        <family val="2"/>
        <scheme val="minor"/>
      </rPr>
      <t xml:space="preserve">n each APM Entity in the Global and Professional options </t>
    </r>
    <r>
      <rPr>
        <strike/>
        <u/>
        <sz val="10"/>
        <color rgb="FFFF0000"/>
        <rFont val="Calibri"/>
        <family val="2"/>
        <scheme val="minor"/>
      </rPr>
      <t>use CEHRT</t>
    </r>
    <r>
      <rPr>
        <strike/>
        <sz val="10"/>
        <color rgb="FFFF0000"/>
        <rFont val="Calibri"/>
        <family val="2"/>
        <scheme val="minor"/>
      </rPr>
      <t>, as defined in 42 CFR § 414.1305, and in the manner specified at 414.1415(a)(i) to document and communicate clinical care to their patients or other health care providers. This will satisfy the Advanced APM CEHRT use criterion. (p. 92)</t>
    </r>
  </si>
  <si>
    <r>
      <t xml:space="preserve">Mandated (strict)
</t>
    </r>
    <r>
      <rPr>
        <b/>
        <i/>
        <sz val="10"/>
        <rFont val="Calibri"/>
        <family val="2"/>
      </rPr>
      <t>Document: DC ICIP 12/11/2021</t>
    </r>
    <r>
      <rPr>
        <sz val="10"/>
        <rFont val="Calibri"/>
        <family val="2"/>
      </rPr>
      <t xml:space="preserve">
Appendix O (page 285-288): To ease care transitions and ensure hospice-eligible beneficiaries face a less stark transition and choice between electing or foregoing hospice care, the DCE may elect the Concurrent Care for Beneficiaries that Elect Medicare Hospice Benefit Enhancement to waive the requirement that beneficiaries who elect the Medicare hospice benefit give up their right to receive curative care as a condition of electing the hospice benefit.</t>
    </r>
  </si>
  <si>
    <r>
      <rPr>
        <sz val="10"/>
        <rFont val="Calibri"/>
        <family val="2"/>
      </rPr>
      <t>Mandated (strict)</t>
    </r>
    <r>
      <rPr>
        <sz val="10"/>
        <color theme="1"/>
        <rFont val="Calibri"/>
        <family val="2"/>
      </rPr>
      <t xml:space="preserve">
</t>
    </r>
    <r>
      <rPr>
        <b/>
        <sz val="10"/>
        <color theme="1"/>
        <rFont val="Calibri"/>
        <family val="2"/>
      </rPr>
      <t>Document: DC ICIP 12/1/2021</t>
    </r>
    <r>
      <rPr>
        <sz val="10"/>
        <color theme="1"/>
        <rFont val="Calibri"/>
        <family val="2"/>
      </rPr>
      <t xml:space="preserve">
</t>
    </r>
    <r>
      <rPr>
        <b/>
        <sz val="10"/>
        <color rgb="FF00B050"/>
        <rFont val="Calibri"/>
        <family val="2"/>
      </rPr>
      <t xml:space="preserve">Page 9: DCE activities include, among other items: promoting evidence-based medicine and patient engagement, and communicating clinical knowledge and evidence-based medicine.
Appendix D Quality Measures (page 188) has "Patient/Caregiver experience" as one of the measures required for DCEs. </t>
    </r>
    <r>
      <rPr>
        <strike/>
        <sz val="10"/>
        <color rgb="FF00B050"/>
        <rFont val="Calibri"/>
        <family val="2"/>
      </rPr>
      <t xml:space="preserve">
</t>
    </r>
    <r>
      <rPr>
        <sz val="10"/>
        <color theme="1"/>
        <rFont val="Calibri"/>
        <family val="2"/>
      </rPr>
      <t xml:space="preserve">
</t>
    </r>
    <r>
      <rPr>
        <strike/>
        <sz val="10"/>
        <color rgb="FFFF0000"/>
        <rFont val="Calibri"/>
        <family val="2"/>
      </rPr>
      <t>Page 76: We believe that patient engagement is an important part of motivating and encouraging more active participation by beneficiaries in their health care. Beneficiary engagement and coordination of care could be enhanced by providing additional incentives to beneficiaries that would potentially motivate and encourage beneficiaries to become actively involved in their care. Subject to compliance with all applicable laws and regulations, DC Participant Providers, Preferred Providers, and other individuals or entities performing functions or services related to DCE activities will be permitted to provide in-kind items or services to beneficiaries, if the following conditions are satisfied:
1. There is a</t>
    </r>
    <r>
      <rPr>
        <strike/>
        <u/>
        <sz val="10"/>
        <color rgb="FFFF0000"/>
        <rFont val="Calibri"/>
        <family val="2"/>
      </rPr>
      <t xml:space="preserve"> direct connection between the items or services and the medical care of the beneficiary</t>
    </r>
    <r>
      <rPr>
        <strike/>
        <sz val="10"/>
        <color rgb="FFFF0000"/>
        <rFont val="Calibri"/>
        <family val="2"/>
      </rPr>
      <t>;
2. The</t>
    </r>
    <r>
      <rPr>
        <strike/>
        <u/>
        <sz val="10"/>
        <color rgb="FFFF0000"/>
        <rFont val="Calibri"/>
        <family val="2"/>
      </rPr>
      <t xml:space="preserve"> items or services are preventative care items and services or advance one or more goals of the Model, including adherence to a treatment regime, adherence to a drug regime, adherence to a follow-up care plan,</t>
    </r>
    <r>
      <rPr>
        <strike/>
        <sz val="10"/>
        <color rgb="FFFF0000"/>
        <rFont val="Calibri"/>
        <family val="2"/>
      </rPr>
      <t xml:space="preserve"> or management of a chronic disease or condition...</t>
    </r>
  </si>
  <si>
    <r>
      <t xml:space="preserve">Implied (lenient)
</t>
    </r>
    <r>
      <rPr>
        <b/>
        <i/>
        <sz val="10"/>
        <rFont val="Calibri"/>
        <family val="2"/>
      </rPr>
      <t>Document: DC ICIP 12/1/2021</t>
    </r>
    <r>
      <rPr>
        <sz val="10"/>
        <rFont val="Calibri"/>
        <family val="2"/>
      </rPr>
      <t xml:space="preserve">
Page 71 and Appendix Q (page 294-297): Patient engagement incentives that DCEs could consider offering might include: </t>
    </r>
    <r>
      <rPr>
        <u/>
        <sz val="10"/>
        <rFont val="Calibri"/>
        <family val="2"/>
      </rPr>
      <t>chronic disease self-management</t>
    </r>
    <r>
      <rPr>
        <sz val="10"/>
        <rFont val="Calibri"/>
        <family val="2"/>
      </rPr>
      <t xml:space="preserve">, pain management and falls prevention programs.
CMS will permit DCEs to provide gift cards to eligible aligned beneficiaries, up to an annual limit of $75, for the purpose of incentivizing participation in a chronic disease management program. </t>
    </r>
    <r>
      <rPr>
        <u/>
        <sz val="10"/>
        <rFont val="Calibri"/>
        <family val="2"/>
      </rPr>
      <t>Use of modest beneficiary incentives and rewards – such as gift cards – has been widely adopted by a variety of payers to influence healthy behaviors</t>
    </r>
    <r>
      <rPr>
        <sz val="10"/>
        <rFont val="Calibri"/>
        <family val="2"/>
      </rPr>
      <t>. DCEs will pay for the gift cards out of their own funds and at their discretion, subject to certain conditions.</t>
    </r>
    <r>
      <rPr>
        <u/>
        <sz val="10"/>
        <rFont val="Calibri"/>
        <family val="2"/>
      </rPr>
      <t xml:space="preserve"> We believe that allowing DCEs to incentivize beneficiary participation in a chronic disease management program will promote beneficiary self-management, and ultimately improve quality and reduce costs</t>
    </r>
    <r>
      <rPr>
        <sz val="10"/>
        <rFont val="Calibri"/>
        <family val="2"/>
      </rPr>
      <t>. 
DCEs that elect to offer a Chronic Disease Management Reward Program will be required to submit an Implementation Plan detailing how they will structure their program. DCEs will be permitted to offer programs that focus on aligned beneficiaries with a specific disease or chronic condition, as long as the program does not discriminate against any aligned beneficiary who would otherwise qualify for participation. DCEs that elect to offer a Chronic Disease Management Reward Program will be required to maintain records of their reward program, including documentation of the amount and type of each gift card awarded and the basis for beneficiary eligibility.</t>
    </r>
  </si>
  <si>
    <r>
      <t xml:space="preserve">Mandated (strict)
</t>
    </r>
    <r>
      <rPr>
        <b/>
        <i/>
        <sz val="10"/>
        <rFont val="Calibri"/>
        <family val="2"/>
      </rPr>
      <t>Document: DC ICIP 12/1/2021</t>
    </r>
    <r>
      <rPr>
        <sz val="10"/>
        <rFont val="Calibri"/>
        <family val="2"/>
      </rPr>
      <t xml:space="preserve">
</t>
    </r>
    <r>
      <rPr>
        <b/>
        <sz val="10"/>
        <color rgb="FF00B050"/>
        <rFont val="Calibri"/>
        <family val="2"/>
      </rPr>
      <t>Page 112 (Appendix A, Table E) DCE primary care services include administration of a patient-focused health risk assessment and a caregiver-focused health risk assessment. The results become part of the CEHRT-based medical record allowing providers to meet patient needs.</t>
    </r>
    <r>
      <rPr>
        <sz val="10"/>
        <rFont val="Calibri"/>
        <family val="2"/>
      </rPr>
      <t xml:space="preserve">
Pages 109: Criteria 2: Frailty 
</t>
    </r>
    <r>
      <rPr>
        <b/>
        <sz val="10"/>
        <color rgb="FF00B050"/>
        <rFont val="Calibri"/>
        <family val="2"/>
      </rPr>
      <t>Exhibit signs of frailty, as evidenced by a claim submitted by a provider or supplier for a hospital bed (e.g., specialized pressure-reducing mattresses and some bed safety equipment), or transfer equipment (e.g., patient lift mechanisms, safety equipment, and standing systems) for use in the home. The codes that will be considered for purposes of this Section IV.B.1(d) will be specified by CMS prior to the start of the relevant Performance Year.</t>
    </r>
    <r>
      <rPr>
        <sz val="10"/>
        <rFont val="Calibri"/>
        <family val="2"/>
      </rPr>
      <t xml:space="preserve">
</t>
    </r>
    <r>
      <rPr>
        <strike/>
        <sz val="10"/>
        <color rgb="FFFF0000"/>
        <rFont val="Calibri"/>
        <family val="2"/>
      </rPr>
      <t xml:space="preserve">Help text: DCEs </t>
    </r>
    <r>
      <rPr>
        <strike/>
        <u/>
        <sz val="10"/>
        <color rgb="FFFF0000"/>
        <rFont val="Calibri"/>
        <family val="2"/>
      </rPr>
      <t>may use one of five tools to measure beneficiary frailty for the purposes of recommending home health care</t>
    </r>
    <r>
      <rPr>
        <strike/>
        <sz val="10"/>
        <color rgb="FFFF0000"/>
        <rFont val="Calibri"/>
        <family val="2"/>
      </rPr>
      <t>. CMS has established a threshold for each tool that would qualify a patient for this benefit enhancement. Please select the tool and threshold you used to evaluate this patient and determine their appropriateness for home health services.</t>
    </r>
  </si>
  <si>
    <r>
      <t xml:space="preserve">Implied (lenient)
</t>
    </r>
    <r>
      <rPr>
        <sz val="10"/>
        <color rgb="FFFF0000"/>
        <rFont val="Calibri"/>
        <family val="2"/>
      </rPr>
      <t xml:space="preserve">
</t>
    </r>
    <r>
      <rPr>
        <b/>
        <i/>
        <sz val="10"/>
        <rFont val="Calibri"/>
        <family val="2"/>
      </rPr>
      <t>Document: DC ICIP 12/1/2021</t>
    </r>
    <r>
      <rPr>
        <sz val="10"/>
        <rFont val="Calibri"/>
        <family val="2"/>
      </rPr>
      <t xml:space="preserve">
Page 118 (Appendix B):... “GAF” stands for “Geographic Adjustment Factor” and means a factor that is applied by Medicare Fee-for-Service Payment systems to reflect the cost of doing business in a geographic area. The Geographic Adjustment Factors include Area Wage Indices in the various prospective payment systems and Geographic Practice Cost Indices in the Physician Fee Schedule.</t>
    </r>
  </si>
  <si>
    <r>
      <t xml:space="preserve">Mandated (strict)
</t>
    </r>
    <r>
      <rPr>
        <b/>
        <i/>
        <sz val="10"/>
        <color theme="1"/>
        <rFont val="Calibri"/>
        <family val="2"/>
      </rPr>
      <t>Document: DC ICIP 12/1/2021</t>
    </r>
    <r>
      <rPr>
        <sz val="10"/>
        <color theme="1"/>
        <rFont val="Calibri"/>
        <family val="2"/>
      </rPr>
      <t xml:space="preserve">
Page 53-58: </t>
    </r>
    <r>
      <rPr>
        <u/>
        <sz val="10"/>
        <color theme="1"/>
        <rFont val="Calibri"/>
        <family val="2"/>
      </rPr>
      <t>CMS will provide DCEs with operational reports on a regular basis.</t>
    </r>
    <r>
      <rPr>
        <sz val="10"/>
        <color theme="1"/>
        <rFont val="Calibri"/>
        <family val="2"/>
      </rPr>
      <t xml:space="preserve"> These reports may include, but will not be limited to: </t>
    </r>
    <r>
      <rPr>
        <u/>
        <sz val="10"/>
        <color theme="1"/>
        <rFont val="Calibri"/>
        <family val="2"/>
      </rPr>
      <t>Quarterly and Annual Utilization; Monthly Expenditures; Beneficiary Data Sharing Preferences; Monthly Claims Lag; and Beneficiary Alignment reports.</t>
    </r>
    <r>
      <rPr>
        <sz val="10"/>
        <color theme="1"/>
        <rFont val="Calibri"/>
        <family val="2"/>
      </rPr>
      <t xml:space="preserve"> 
Page 71-72: CMS will provide</t>
    </r>
    <r>
      <rPr>
        <u/>
        <sz val="10"/>
        <color theme="1"/>
        <rFont val="Calibri"/>
        <family val="2"/>
      </rPr>
      <t xml:space="preserve"> quarterly baseline benchmark reports</t>
    </r>
    <r>
      <rPr>
        <sz val="10"/>
        <color theme="1"/>
        <rFont val="Calibri"/>
        <family val="2"/>
      </rPr>
      <t xml:space="preserve"> (BBRs) to DCEs to enable them to monitor their financial performance throughout the performance year. The same design and data source used to generate the BBRs will also be used for the interim and final reconciliation report. These reports will not be provided during the IP.
The </t>
    </r>
    <r>
      <rPr>
        <u/>
        <sz val="10"/>
        <color theme="1"/>
        <rFont val="Calibri"/>
        <family val="2"/>
      </rPr>
      <t>DCEs will receive feedback on their quality performance.</t>
    </r>
    <r>
      <rPr>
        <sz val="10"/>
        <color theme="1"/>
        <rFont val="Calibri"/>
        <family val="2"/>
      </rPr>
      <t xml:space="preserve">
Pages 64 and Appendix D (page 188):</t>
    </r>
    <r>
      <rPr>
        <u/>
        <sz val="10"/>
        <color theme="1"/>
        <rFont val="Calibri"/>
        <family val="2"/>
      </rPr>
      <t xml:space="preserve"> For Professional/Global tracks:
</t>
    </r>
    <r>
      <rPr>
        <sz val="10"/>
        <color theme="1"/>
        <rFont val="Calibri"/>
        <family val="2"/>
      </rPr>
      <t>To ensure that DCEs meet the specified goals of improved quality of care and health outcomes for Medicare beneficiaries, DCEs will include the assessment of DCE quality performance based on claims-based quality measures as well as information from administration of the Consumer Assessment of Healthcare Providers and Systems (CAHPS®) for Accountable Care Organizations (ACOs) surveys. 
CMS has designed the quality measures and performance standards that will apply to DCEs ... The quality strategy is designed to provide achievable performance criteria that incentivize practice transformations necessary to reduce utilization and improve quality of care... beginning in PY1, a portion of the quality withhold will be held at risk and may be earned back based on achievement of a pre-defined benchmark on utilization measures.
Page 120:</t>
    </r>
    <r>
      <rPr>
        <u/>
        <sz val="10"/>
        <color theme="1"/>
        <rFont val="Calibri"/>
        <family val="2"/>
      </rPr>
      <t xml:space="preserve"> For Geographic track:</t>
    </r>
    <r>
      <rPr>
        <sz val="10"/>
        <color theme="1"/>
        <rFont val="Calibri"/>
        <family val="2"/>
      </rPr>
      <t xml:space="preserve">
• DCEs will propose a set of two to five quality measures to be reported on their geographically aligned FFS population.
• The set must meet Advanced APM requirements. Applicants must provide a rationale for each measure chosen.
</t>
    </r>
  </si>
  <si>
    <r>
      <t xml:space="preserve">Mandated (strict)
</t>
    </r>
    <r>
      <rPr>
        <b/>
        <i/>
        <sz val="10"/>
        <rFont val="Calibri"/>
        <family val="2"/>
      </rPr>
      <t>Document:  DC ICIP 12/1/2021</t>
    </r>
    <r>
      <rPr>
        <sz val="10"/>
        <rFont val="Calibri"/>
        <family val="2"/>
      </rPr>
      <t xml:space="preserve">
Page 18: DCEs must have a leadership and management structure that meets the following criteria:
• </t>
    </r>
    <r>
      <rPr>
        <u/>
        <sz val="10"/>
        <rFont val="Calibri"/>
        <family val="2"/>
      </rPr>
      <t>The DCE's operations must be managed by an executive, officer, manager, general partner, or similar party</t>
    </r>
    <r>
      <rPr>
        <sz val="10"/>
        <rFont val="Calibri"/>
        <family val="2"/>
      </rPr>
      <t xml:space="preserve"> whose appointment and removal are under the control of the DCE's governing body and </t>
    </r>
    <r>
      <rPr>
        <u/>
        <sz val="10"/>
        <rFont val="Calibri"/>
        <family val="2"/>
      </rPr>
      <t>whose leadership team has demonstrated the ability to influence or direct clinical practice to improve the efficiency of processes and outcome</t>
    </r>
    <r>
      <rPr>
        <sz val="10"/>
        <rFont val="Calibri"/>
        <family val="2"/>
      </rPr>
      <t>s.</t>
    </r>
  </si>
  <si>
    <r>
      <t xml:space="preserve">Implied (lenient)
</t>
    </r>
    <r>
      <rPr>
        <b/>
        <i/>
        <sz val="10"/>
        <color theme="1"/>
        <rFont val="Calibri"/>
        <family val="2"/>
      </rPr>
      <t>Document: DC ICIP 12/1/2021</t>
    </r>
    <r>
      <rPr>
        <sz val="10"/>
        <color theme="1"/>
        <rFont val="Calibri"/>
        <family val="2"/>
      </rPr>
      <t xml:space="preserve">
Pages 71 and Appendix Q (page 294-297): Additional </t>
    </r>
    <r>
      <rPr>
        <u/>
        <sz val="10"/>
        <color theme="1"/>
        <rFont val="Calibri"/>
        <family val="2"/>
      </rPr>
      <t>examples of patient engagement incentives that DCEs could consider offering might include</t>
    </r>
    <r>
      <rPr>
        <sz val="10"/>
        <color theme="1"/>
        <rFont val="Calibri"/>
        <family val="2"/>
      </rPr>
      <t xml:space="preserve">:…
Vouchers for those with chronic diseases to access chronic disease self-management, pain management and </t>
    </r>
    <r>
      <rPr>
        <u/>
        <sz val="10"/>
        <color theme="1"/>
        <rFont val="Calibri"/>
        <family val="2"/>
      </rPr>
      <t>falls prevention programs</t>
    </r>
    <r>
      <rPr>
        <sz val="10"/>
        <color theme="1"/>
        <rFont val="Calibri"/>
        <family val="2"/>
      </rPr>
      <t>.</t>
    </r>
  </si>
  <si>
    <r>
      <t xml:space="preserve">Implied (lenient)
</t>
    </r>
    <r>
      <rPr>
        <b/>
        <i/>
        <sz val="10"/>
        <rFont val="Calibri"/>
        <family val="2"/>
      </rPr>
      <t>Document: DC ICIP 12/1/2021</t>
    </r>
    <r>
      <rPr>
        <sz val="10"/>
        <rFont val="Calibri"/>
        <family val="2"/>
      </rPr>
      <t xml:space="preserve">
Page 64 and Appendix D (page 188): DCEs will have specified quality measures for evaluating performance during the year. </t>
    </r>
  </si>
  <si>
    <r>
      <t xml:space="preserve">Implied (lenient)
</t>
    </r>
    <r>
      <rPr>
        <b/>
        <i/>
        <sz val="10"/>
        <rFont val="Calibri"/>
        <family val="2"/>
      </rPr>
      <t>Document: DC ICIP 12/1/2021</t>
    </r>
    <r>
      <rPr>
        <sz val="10"/>
        <rFont val="Calibri"/>
        <family val="2"/>
      </rPr>
      <t xml:space="preserve">
</t>
    </r>
    <r>
      <rPr>
        <b/>
        <sz val="10"/>
        <color rgb="FF00B050"/>
        <rFont val="Calibri"/>
        <family val="2"/>
      </rPr>
      <t>Page 11: “High Needs Population DCE” means a DCE that focuses on Beneficiaries with complex, high needs, including dually eligible individuals, and is approved by CMS to participate in the Model as a High Needs Population DCE prior to the Effective Date, and has not subsequently been approved by CMS to participate in the Model as a New Entrant DCE or a Standard DCE pursuant to Article VIII. A High Needs Population DCE qualifies for the alternative Beneficiary alignment minimums specified in Section 5.03.C and qualifies for the methodology for calculating the Performance Year Benchmark described in Section III of Appendix B of the Agreement.</t>
    </r>
    <r>
      <rPr>
        <sz val="10"/>
        <rFont val="Calibri"/>
        <family val="2"/>
      </rPr>
      <t xml:space="preserve">
</t>
    </r>
    <r>
      <rPr>
        <strike/>
        <sz val="10"/>
        <color rgb="FFFF0000"/>
        <rFont val="Calibri"/>
        <family val="2"/>
      </rPr>
      <t>Page 54:</t>
    </r>
    <r>
      <rPr>
        <strike/>
        <u/>
        <sz val="10"/>
        <color rgb="FFFF0000"/>
        <rFont val="Calibri"/>
        <family val="2"/>
      </rPr>
      <t xml:space="preserve"> Organizations interested in serving as High Needs Population DCEs</t>
    </r>
    <r>
      <rPr>
        <strike/>
        <sz val="10"/>
        <color rgb="FFFF0000"/>
        <rFont val="Calibri"/>
        <family val="2"/>
      </rPr>
      <t xml:space="preserve"> must indicate their preferred DCE type in their responses to the RFA. CMS will select organizations to participate as High Needs Population DCEs that have experience serving high cost, high acuity individuals and where applicable in providing a range of Medicaid-covered services and demonstrate an ability to coordinate services across Medicare and Medicaid for dually eligible beneficiaries, and prevent unnecessary utilization of higher cost institutional care in Medicare and Medicaid. They must also demonstrate capabilities in </t>
    </r>
    <r>
      <rPr>
        <strike/>
        <u/>
        <sz val="10"/>
        <color rgb="FFFF0000"/>
        <rFont val="Calibri"/>
        <family val="2"/>
      </rPr>
      <t>coordination of services that emphasize person-centered care, such as an interdisciplinary care team that includes primary care, behavioral health, and Long-Term Services and Supports (LTSS) providers and that manages care across a range of settings</t>
    </r>
    <r>
      <rPr>
        <strike/>
        <sz val="10"/>
        <color rgb="FFFF0000"/>
        <rFont val="Calibri"/>
        <family val="2"/>
      </rPr>
      <t xml:space="preserve">. </t>
    </r>
  </si>
  <si>
    <r>
      <t xml:space="preserve">Implied (lenient)
Document: KCC ICIP (10/7/2020)
Page 82-83 and Appendix C (page 120-124): Telehealth Benefit </t>
    </r>
    <r>
      <rPr>
        <strike/>
        <sz val="10"/>
        <color rgb="FFFF0000"/>
        <rFont val="Calibri"/>
        <family val="2"/>
      </rPr>
      <t>(CKCC Options only)</t>
    </r>
    <r>
      <rPr>
        <sz val="10"/>
        <rFont val="Calibri"/>
        <family val="2"/>
      </rPr>
      <t xml:space="preserve">:
</t>
    </r>
    <r>
      <rPr>
        <b/>
        <sz val="10"/>
        <color rgb="FF00B050"/>
        <rFont val="Calibri"/>
        <family val="2"/>
      </rPr>
      <t>Payment will be permitted for services 1) provided by a KCF Nephrology Professional (A physician or non-physician practitioner listed at 42 CFR § 410.78(b)(2)), 2) who is authorized under relevant Medicare rules and applicable state law to bill for telehealth services; 3) and who is designated on the KCF Nephrology Professional List submitted in accordance with Article 4 of this Participation Agreement as participating in the Telehealth Benefit Enhancement; and 4) is approved for participation in the Telehealth Benefit Enhancement by CMS. 
Beneficiaries must also meet eligibility requirements to receive telehealth services. In addition, telehealth services should not be used when in-person services are more clinically appropriate.</t>
    </r>
    <r>
      <rPr>
        <sz val="10"/>
        <rFont val="Calibri"/>
        <family val="2"/>
      </rPr>
      <t xml:space="preserve"> </t>
    </r>
    <r>
      <rPr>
        <strike/>
        <sz val="10"/>
        <color rgb="FFFF0000"/>
        <rFont val="Calibri"/>
        <family val="2"/>
      </rPr>
      <t xml:space="preserve">including dermatology and ophthalmology services furnished to eligible beneficiaries using asynchronous telehealth in single or multimedia formats that is used as a substitute for an interactive telecommunications system. Distant site practitioners will bill for these services using CMMI specific asynchronous telehealth codes. The distant site practitioner must be a KCE participant who has elected to participate in this benefit enhancement. 
The Bipartisan Budget Act of 2018 amended Section 1899 of the Social Security Act to provide accountable care organizations the ability to expand the use of telehealth services if the accountable care organization is participating in a two-sided model tested or expanded under section 1115A of the Act. </t>
    </r>
    <r>
      <rPr>
        <sz val="10"/>
        <rFont val="Calibri"/>
        <family val="2"/>
      </rPr>
      <t xml:space="preserve"> </t>
    </r>
    <r>
      <rPr>
        <strike/>
        <u/>
        <sz val="10"/>
        <color rgb="FFFF0000"/>
        <rFont val="Calibri"/>
        <family val="2"/>
      </rPr>
      <t>Subject to approval, CMS will issue a waiver to also provide KCF practices the same ability as the accountable care organizations to which the Bipartisan Budget Act of 2018 refers, to expand the use of telehealth services for beneficiaries aligned to the KCF practice</t>
    </r>
    <r>
      <rPr>
        <strike/>
        <sz val="10"/>
        <color rgb="FFFF0000"/>
        <rFont val="Calibri"/>
        <family val="2"/>
      </rPr>
      <t>. Pending approval, CMS will issue a waiver to waive certain Medicare telehealth requirements for qualified KCEs and KCF Practices to allow them to furnish telehealth services using asynchronous telecommunications systems.  The waivers will apply only for beneficiaries aligned to qualified KCEs and qualified KCF practices approved by CMS.</t>
    </r>
  </si>
  <si>
    <r>
      <t xml:space="preserve">Mandated (strict)
Document: KCF ICIP 
Page 27: Eligibility
To be eligible for alignment and to remain aligned to a KCF Practice for a performance year, all CKD and ESRD beneficiaries must meet the following criteria, except where otherwise noted:
•Must have late stage CKD (stage 4 or 5), or ESRD, or be a transplant recipient who was previously aligned while they had late stage CKD or ESRD.
•Must be enrolled in Medicare A and B.
•Must not be enrolled in a Medicare Advantage plan, cost plan, or other non-Medicare Advantage Medicare managed care plan.
•Must not have Medicare as a secondary payer.
</t>
    </r>
    <r>
      <rPr>
        <b/>
        <sz val="10"/>
        <color rgb="FF00B050"/>
        <rFont val="Calibri"/>
        <family val="2"/>
      </rPr>
      <t>•Must reside in the USA.</t>
    </r>
    <r>
      <rPr>
        <sz val="10"/>
        <rFont val="Calibri"/>
        <family val="2"/>
      </rPr>
      <t xml:space="preserve">
•</t>
    </r>
    <r>
      <rPr>
        <strike/>
        <sz val="10"/>
        <color rgb="FFFF0000"/>
        <rFont val="Calibri"/>
        <family val="2"/>
      </rPr>
      <t>Must have a plurality of their CKD care in the KCE’s or KCF Practice’s service area (CKD beneficiaries only).
•Must have a majority of their Monthly Capitation Payments (MCP) billed in the KCF Practice’s service area (ESRD beneficiaries only).</t>
    </r>
    <r>
      <rPr>
        <sz val="10"/>
        <rFont val="Calibri"/>
        <family val="2"/>
      </rPr>
      <t xml:space="preserve">
•Must be aged 18 or above.  
•Must be alive.
•Has not had a kidney transplant in the last 13 months.
</t>
    </r>
    <r>
      <rPr>
        <b/>
        <sz val="10"/>
        <color rgb="FF00B050"/>
        <rFont val="Calibri"/>
        <family val="2"/>
      </rPr>
      <t>•Is not in an active election period of hospice care at the time CMS conducts alignment, as determined using Medicare enrollment data;
•Has not received hospice care at any time during the last three months of the 12-month period that ends 3 months prior to the start of the quarter for which CMS is conducting alignment to the Practice (“Alignment Lookback Period”) or during the period between the end of the Alignment Lookback Period and the alignment run date, as determined by any claim with claim type 50 and using Medicare enrollment data;</t>
    </r>
    <r>
      <rPr>
        <sz val="10"/>
        <rFont val="Calibri"/>
        <family val="2"/>
      </rPr>
      <t xml:space="preserve">
•Must not have already been aligned to </t>
    </r>
    <r>
      <rPr>
        <b/>
        <sz val="10"/>
        <color rgb="FF00B050"/>
        <rFont val="Calibri"/>
        <family val="2"/>
      </rPr>
      <t>any of the following Medicare shared savings initiatives on the first Day of the quarter for which CMS is conducting the initial alignment:
    A. Vermont Medicare ACO Initiative;
    B. Global and Professional Direct Contracting Model or any successor track or initiative; or
    C. The CKCC Option of the Model.
•Is not aligned or attributed to an entity participating in one of the following initiatives on the first Day of the quarter for which CMS is conducting initial alignment:
    A. Independence at Home Demonstration; or
    B. Maryland Primary Care Program.
•Is not attributed, through voluntary alignment, to a practice participating in the PCF Model.
•Is not enrolled in the Financial Alignment Initiative for Medicare-Medicaid Enrollees.
•Is not aligned to a KCF Practice.</t>
    </r>
    <r>
      <rPr>
        <sz val="10"/>
        <rFont val="Calibri"/>
        <family val="2"/>
      </rPr>
      <t xml:space="preserve">
Alignment will be as prospective as is feasible given particular mechanisms and a final retrospective reconciliation will occur after each performance year.  CMS will identify the final aligned population for the KCF Practice, including each beneficiary’s months of service within the performance year, as incurred through the end of the performance year</t>
    </r>
    <r>
      <rPr>
        <strike/>
        <sz val="10"/>
        <color rgb="FFFF0000"/>
        <rFont val="Calibri"/>
        <family val="2"/>
      </rPr>
      <t xml:space="preserve"> and allowing for a minimum of three months claims run-out</t>
    </r>
    <r>
      <rPr>
        <sz val="10"/>
        <rFont val="Calibri"/>
        <family val="2"/>
      </rPr>
      <t xml:space="preserve">. 
Page 12: </t>
    </r>
    <r>
      <rPr>
        <b/>
        <sz val="10"/>
        <color rgb="FF00B050"/>
        <rFont val="Calibri"/>
        <family val="2"/>
      </rPr>
      <t>“KCF Service Area” means the Core Based Statistical Areas and rural counties in which the Practice’s KCF Nephrology Professionals provide Nephrology Services to CKD Stages 4 or 5 Beneficiaries or Dialysis Management Services to ESRD Beneficiaries under the Practice TIN.</t>
    </r>
    <r>
      <rPr>
        <sz val="10"/>
        <rFont val="Calibri"/>
        <family val="2"/>
      </rPr>
      <t xml:space="preserve"> </t>
    </r>
    <r>
      <rPr>
        <strike/>
        <sz val="10"/>
        <color rgb="FFFF0000"/>
        <rFont val="Calibri"/>
        <family val="2"/>
      </rPr>
      <t xml:space="preserve">For purposes of incorporating regional expenditures into a KCE’s benchmark, a KCE’s region will include all counties (or states) where one or more beneficiaries aligned to the KCE in the baseline period reside. Regional expenditures are calculated using a beneficiary-month weighted average of county-level or state-level FFS expenditures for the KCE’s aligned beneficiaries in each county or state.  General MA rates for the Aged &amp; Disabled (i.e. non-ESRD) population are calculated at the county level, while ESRD MA rates are calculated at the state level.  </t>
    </r>
  </si>
  <si>
    <r>
      <t xml:space="preserve">Mandated (strict)
Document: KCF ICIP 
Page 6: </t>
    </r>
    <r>
      <rPr>
        <b/>
        <sz val="10"/>
        <color rgb="FF00B050"/>
        <rFont val="Calibri"/>
        <family val="2"/>
      </rPr>
      <t>The purpose of the KCF Option is to test an alternative payment design for services furnished by participating practices to Medicare beneficiaries with Chronic Kidney Disease (“CKD”) Stages 4 and 5 or End-Stage Renal Disease (“ESRD”). The KCF Option holds practices accountable for outcomes such as improvements in quality and reduced utilization of certain services.</t>
    </r>
    <r>
      <rPr>
        <sz val="10"/>
        <color theme="1"/>
        <rFont val="Calibri"/>
        <family val="2"/>
      </rPr>
      <t xml:space="preserve"> </t>
    </r>
    <r>
      <rPr>
        <strike/>
        <sz val="10"/>
        <color rgb="FFFF0000"/>
        <rFont val="Calibri"/>
        <family val="2"/>
      </rPr>
      <t>Specifically, the Innovation Center is testing whether the financial risk arrangements with guaranteed discounts to the Medicare program:
     •Improves key care processes such as chronic disease management.</t>
    </r>
    <r>
      <rPr>
        <sz val="10"/>
        <color theme="1"/>
        <rFont val="Calibri"/>
        <family val="2"/>
      </rPr>
      <t xml:space="preserve">
Page 13: Nephrology Services Included in the CKD QCP:
Complex Chronic Care Coordination Services; Chronic Care Management Services
</t>
    </r>
    <r>
      <rPr>
        <b/>
        <sz val="10"/>
        <color rgb="FF00B050"/>
        <rFont val="Calibri"/>
        <family val="2"/>
      </rPr>
      <t>Page 133: Chronic Disease Management Reward Beneficiary Engagement - The KCF may provide active KCF Beneficiaries with a gift card as an incentive for participation in a Chronic Disease Management Program</t>
    </r>
  </si>
  <si>
    <r>
      <t xml:space="preserve">Implied (lenient)
Document: ICIP 
</t>
    </r>
    <r>
      <rPr>
        <strike/>
        <sz val="10"/>
        <color rgb="FFFF0000"/>
        <rFont val="Calibri"/>
        <family val="2"/>
      </rPr>
      <t>Page 23: CKD Quarterly Capitation Payment (QCP):
CMS will pay KCF Practices through an innovative per beneficiary CKD Quarterly Capitated Payment (CKD QCP), which combines payment for several different outpatient Evaluation and Management (E/M) codes, and other care management codes, into a single capitated payment.  The CKD QCP is intended to provide an upfront payment to facilitate delivery of care for aligned beneficiaries with CKD stages 4 or 5, or with ESRD.  The CKD QCP payment replaces Medicare FFS payments for the Evaluation and Management (E/M) codes, and other care management codes, when furnished to aligned beneficiaries by nephrologists and other participating non-physician nephrology professionals in the KCF Practice.</t>
    </r>
    <r>
      <rPr>
        <sz val="10"/>
        <color theme="1"/>
        <rFont val="Calibri"/>
        <family val="2"/>
      </rPr>
      <t xml:space="preserve">
Page 13: Table of Nephrology Services Included in the CKD QCP:
Transitional Care Planning</t>
    </r>
  </si>
  <si>
    <r>
      <t xml:space="preserve">Implied (lenient)
Document: KCF ICIP
</t>
    </r>
    <r>
      <rPr>
        <strike/>
        <sz val="10"/>
        <color rgb="FFFF0000"/>
        <rFont val="Calibri"/>
        <family val="2"/>
      </rPr>
      <t xml:space="preserve">Page 23: The CKD QCP is designed to allow flexibility in care delivery and to give providers/suppliers a more stable payment stream to deliver advanced care for aligned CKD beneficiaries with late-stage CKD.  For the beneficiary, this may result in increased access to nephrologist care for their CKD, improved efficiency and coordination in addressing health issues, and improved patient experience. </t>
    </r>
    <r>
      <rPr>
        <sz val="10"/>
        <rFont val="Calibri"/>
        <family val="2"/>
      </rPr>
      <t xml:space="preserve">
Page 13: Table of Nephrology Services Included in the CKD QCP:
Advance Care Planning</t>
    </r>
  </si>
  <si>
    <t>Mandated (strict)
Measures:
1. ESRD Optimal Starts
2. Gains in Patient Activation (PAM) Scores at 12 Months
3. Depression Response at 12 months - Progress towards Remission</t>
  </si>
  <si>
    <t>Mandated (strict)
Performance Based Adjustment (PBA)
Page 68-69: The KCF Quality Strategy aims to incentivize two different sets of person-centered goals.  First, for patients with CKD stage 4, CMS believes that improvements in quality of care and reductions in expenditures will come from delaying, and if possible, avoiding progression to stage 5.  For patients with CKD stage 5, consistent with individual patient goals, we aim to delay the initiation of dialysis as long as clinically appropriate.  
Measures:
1. ESRD Optimal Starts
Document: KCF ICIP
Appendix I (page 143): Quality and Utilization Measures
CMS’s second goal is to encourage a smooth transition for patients starting routine dialysis, and thus avoid unplanned starts in the hospital."</t>
  </si>
  <si>
    <r>
      <t xml:space="preserve">Implied (lenient)
Document: KCF ICIP
Page 16: "Practices must meet all of the following requirements in order to be eligible to participate in the Performance Period of the KCF Option:…
     • </t>
    </r>
    <r>
      <rPr>
        <b/>
        <sz val="10"/>
        <color rgb="FF00B050"/>
        <rFont val="Calibri"/>
        <family val="2"/>
        <scheme val="minor"/>
      </rPr>
      <t>As of the Start Date, the Practice shall use CEHRT, and shall require its KCF Nephrology Professionals to use CEHRT, in a manner sufficient to meet the applicable requirements of the Advanced Alternative Payment Model criterion under 42 C.F.R. § 414.1415(a)(1)(i), including any amendments thereto.</t>
    </r>
    <r>
      <rPr>
        <sz val="10"/>
        <color theme="1"/>
        <rFont val="Calibri"/>
        <family val="2"/>
        <scheme val="minor"/>
      </rPr>
      <t xml:space="preserve"> </t>
    </r>
    <r>
      <rPr>
        <strike/>
        <sz val="10"/>
        <color rgb="FFFF0000"/>
        <rFont val="Calibri"/>
        <family val="2"/>
        <scheme val="minor"/>
      </rPr>
      <t>The practice must use the 2015 Edition Certified Electronic Health Record Technology (CEHRT), support data exchange with other providers and health systems via Application Programming Interface (API), and connect to their regional health information exchange (HIE)."</t>
    </r>
  </si>
  <si>
    <r>
      <t xml:space="preserve">Mandated (strict)
Document: KCF ICIP
Page 16: </t>
    </r>
    <r>
      <rPr>
        <b/>
        <sz val="10"/>
        <color rgb="FF00B050"/>
        <rFont val="Calibri"/>
        <family val="2"/>
      </rPr>
      <t>As of the Start Date, the Practice shall use CEHRT, and shall require its KCF Nephrology Professionals to use CEHRT, in a manner sufficient to meet the applicable requirements of the Advanced Alternative Payment Model criterion under 42 C.F.R. § 414.1415(a)(1)(i), including any amendments thereto.</t>
    </r>
    <r>
      <rPr>
        <sz val="10"/>
        <rFont val="Calibri"/>
        <family val="2"/>
      </rPr>
      <t xml:space="preserve"> </t>
    </r>
    <r>
      <rPr>
        <strike/>
        <sz val="10"/>
        <color rgb="FFFF0000"/>
        <rFont val="Calibri"/>
        <family val="2"/>
      </rPr>
      <t xml:space="preserve">The practice </t>
    </r>
    <r>
      <rPr>
        <strike/>
        <u/>
        <sz val="10"/>
        <color rgb="FFFF0000"/>
        <rFont val="Calibri"/>
        <family val="2"/>
      </rPr>
      <t>must use the 2015 Edition Certified Electronic Health Record Technology (CEHRT), support data exchange with other providers and health systems via Application Programming Interface (API), and connect to their regional health information exchange (HIE).</t>
    </r>
  </si>
  <si>
    <r>
      <t xml:space="preserve">Mandated (strict)
</t>
    </r>
    <r>
      <rPr>
        <b/>
        <sz val="10"/>
        <color rgb="FF00B050"/>
        <rFont val="Calibri"/>
        <family val="2"/>
        <scheme val="minor"/>
      </rPr>
      <t xml:space="preserve">Page 143
</t>
    </r>
    <r>
      <rPr>
        <sz val="10"/>
        <color theme="1"/>
        <rFont val="Calibri"/>
        <family val="2"/>
        <scheme val="minor"/>
      </rPr>
      <t>Measures:
1. Gains in Patient Activation (PAM) Scores at 12 Months</t>
    </r>
  </si>
  <si>
    <r>
      <t xml:space="preserve">Implied (lenient)
Document: KCF ICIP
Page 6: </t>
    </r>
    <r>
      <rPr>
        <b/>
        <sz val="10"/>
        <color rgb="FF00B050"/>
        <rFont val="Calibri"/>
        <family val="2"/>
        <scheme val="minor"/>
      </rPr>
      <t>"The purpose of the KCF Option is to test an alternative payment design for services furnished by participating practices to Medicare beneficiaries with Chronic Kidney Disease (“CKD”) Stages 4 and 5 or End-Stage Renal Disease (“ESRD”). The KCF Option holds practices accountable for outcomes such as improvements in quality and reduced utilization of certain services."</t>
    </r>
    <r>
      <rPr>
        <sz val="10"/>
        <color theme="1"/>
        <rFont val="Calibri"/>
        <family val="2"/>
        <scheme val="minor"/>
      </rPr>
      <t xml:space="preserve"> </t>
    </r>
    <r>
      <rPr>
        <strike/>
        <sz val="10"/>
        <color rgb="FFFF0000"/>
        <rFont val="Calibri"/>
        <family val="2"/>
        <scheme val="minor"/>
      </rPr>
      <t xml:space="preserve">"The KCC Model will test whether or not these enhancements improve beneficiary outcomes and </t>
    </r>
    <r>
      <rPr>
        <strike/>
        <u/>
        <sz val="10"/>
        <color rgb="FFFF0000"/>
        <rFont val="Calibri"/>
        <family val="2"/>
        <scheme val="minor"/>
      </rPr>
      <t>experience</t>
    </r>
    <r>
      <rPr>
        <strike/>
        <sz val="10"/>
        <color rgb="FFFF0000"/>
        <rFont val="Calibri"/>
        <family val="2"/>
        <scheme val="minor"/>
      </rPr>
      <t xml:space="preserve">, and reduce costs, beyond the positive effects already realized in the CEC Model. "
Page 7: "Specifically, the Innovation Center is testing whether the financial risk arrangements with guaranteed discounts to the Medicare program:...
     • Improves beneficiary quality of care, </t>
    </r>
    <r>
      <rPr>
        <strike/>
        <u/>
        <sz val="10"/>
        <color rgb="FFFF0000"/>
        <rFont val="Calibri"/>
        <family val="2"/>
        <scheme val="minor"/>
      </rPr>
      <t>experiences of care</t>
    </r>
    <r>
      <rPr>
        <strike/>
        <sz val="10"/>
        <color rgb="FFFF0000"/>
        <rFont val="Calibri"/>
        <family val="2"/>
        <scheme val="minor"/>
      </rPr>
      <t xml:space="preserve">, quality of life, and functional status."
</t>
    </r>
    <r>
      <rPr>
        <sz val="10"/>
        <color theme="1"/>
        <rFont val="Calibri"/>
        <family val="2"/>
        <scheme val="minor"/>
      </rPr>
      <t xml:space="preserve">
</t>
    </r>
    <r>
      <rPr>
        <b/>
        <sz val="10"/>
        <color rgb="FF00B050"/>
        <rFont val="Calibri"/>
        <family val="2"/>
        <scheme val="minor"/>
      </rPr>
      <t>Page 10: KCF Services include, among other requirements, include, but are not limited to, providing direct patient care in a manner that reduces costs and improves quality; promoting evidence-based medicine and patient engagement; coordinating care, such as through the use of telehealth, remote patient monitoring, and other enabling technologies; evaluating health needs; communicating clinical knowledge and evidence-based medicine; and developing standards for Beneficiary access and communication, including Beneficiary access to medical records.</t>
    </r>
    <r>
      <rPr>
        <sz val="10"/>
        <color theme="1"/>
        <rFont val="Calibri"/>
        <family val="2"/>
        <scheme val="minor"/>
      </rPr>
      <t xml:space="preserve">
The CKD QCP is designed to allow flexibility in care delivery and to give providers/suppliers a more stable payment stream to deliver advanced care for aligned CKD beneficiaries with late-stage CKD.  For the beneficiary, this may result in increased access to nephrologist care for their CKD, improved efficiency and coordination in addressing health issues, and </t>
    </r>
    <r>
      <rPr>
        <u/>
        <sz val="10"/>
        <color theme="1"/>
        <rFont val="Calibri"/>
        <family val="2"/>
        <scheme val="minor"/>
      </rPr>
      <t>improved patient experience</t>
    </r>
    <r>
      <rPr>
        <sz val="10"/>
        <color theme="1"/>
        <rFont val="Calibri"/>
        <family val="2"/>
        <scheme val="minor"/>
      </rPr>
      <t xml:space="preserve">.
Page 68: "KCF Performance-Based Adjustment (PBA)...
     Two distinct sets of performance measures will be used in calculating the PBA:...
          • Quality Gateway: a set of quality measures, with performance thresholds, designated to reflect appropriate clinical care and </t>
    </r>
    <r>
      <rPr>
        <u/>
        <sz val="10"/>
        <color theme="1"/>
        <rFont val="Calibri"/>
        <family val="2"/>
        <scheme val="minor"/>
      </rPr>
      <t>patient experience</t>
    </r>
    <r>
      <rPr>
        <sz val="10"/>
        <color theme="1"/>
        <rFont val="Calibri"/>
        <family val="2"/>
        <scheme val="minor"/>
      </rPr>
      <t xml:space="preserve"> for the affected population. "
</t>
    </r>
    <r>
      <rPr>
        <strike/>
        <sz val="10"/>
        <color rgb="FFFF0000"/>
        <rFont val="Calibri"/>
        <family val="2"/>
        <scheme val="minor"/>
      </rPr>
      <t>Page 58-59: Homebound Requirement Waiver for Home Health (CKCC Options only):
     "There is evidence demonstrating high quality outcomes for non-homebound patients receiving support in their home environment. There are some models that use health coaches to follow patients in their home and telephonically.  Critical elements of those models are its self-management underpinnings and its emphasis on medication reconciliation. Outcomes include a 20-50% reduction in readmissions, and increased likelihood of achieving self-identified goals related to symptom management and functional recovery. Other models are multi-disciplinary in hospital planning processes that lead to in-home follow-up and services.  Those models have resulted in reductions in preventable hospital readmissions for both primary and co-existing health conditions; improvements in health outcomes;</t>
    </r>
    <r>
      <rPr>
        <strike/>
        <u/>
        <sz val="10"/>
        <color rgb="FFFF0000"/>
        <rFont val="Calibri"/>
        <family val="2"/>
        <scheme val="minor"/>
      </rPr>
      <t xml:space="preserve"> enhanced patient experience with care</t>
    </r>
    <r>
      <rPr>
        <strike/>
        <sz val="10"/>
        <color rgb="FFFF0000"/>
        <rFont val="Calibri"/>
        <family val="2"/>
        <scheme val="minor"/>
      </rPr>
      <t xml:space="preserve">; and a reduction in total health care costs. The Best Practice Intervention Package (BPIP)  provides tools for home care to improve health literacy, self-care, and cross setting coordination. Participating Home Health agencies report improvement, with reductions in readmission rates compared to other agencies not using enhanced tools and models available."
Page 29: Two distinct sets of performance measures will be used in calculating the PBA:
• Quality Gateway: a set of quality measures, with performance thresholds, designated to reflect appropriate clinical care and patient experience for the affected population. </t>
    </r>
    <r>
      <rPr>
        <sz val="10"/>
        <color theme="1"/>
        <rFont val="Calibri"/>
        <family val="2"/>
        <scheme val="minor"/>
      </rPr>
      <t xml:space="preserve">
</t>
    </r>
    <r>
      <rPr>
        <strike/>
        <sz val="10"/>
        <color rgb="FFFF0000"/>
        <rFont val="Calibri"/>
        <family val="2"/>
        <scheme val="minor"/>
      </rPr>
      <t xml:space="preserve">Page 61: For future PYs, CMS will consider other benefit enhancements or beneficiary incentives that foster patients' engagement in their own care. These benefit enhancements and beneficiary engagement incentives will be available after approval of an ICIP amendment. </t>
    </r>
  </si>
  <si>
    <t>Implied (Lenient)
Page 11
KCE activities include, among others, promoting evidence-based medicine and patient engagement, and communicating clinical knowledge and evidence-based medicine.</t>
  </si>
  <si>
    <r>
      <t xml:space="preserve">Implied (lenient)
Document: KCF ICIP
</t>
    </r>
    <r>
      <rPr>
        <b/>
        <sz val="10"/>
        <color rgb="FF00B050"/>
        <rFont val="Calibri"/>
        <family val="2"/>
      </rPr>
      <t xml:space="preserve">Page 10: Beneficiary engagement and care coordination is included in KCF Services covered by the CKD QCP.
Page 85-87 and Appendix E (page 130-133), the KCF may elect the Chronic Disease Beneficiary Engagement Incentive
</t>
    </r>
    <r>
      <rPr>
        <sz val="10"/>
        <color theme="1"/>
        <rFont val="Calibri"/>
        <family val="2"/>
      </rPr>
      <t xml:space="preserve">
</t>
    </r>
    <r>
      <rPr>
        <strike/>
        <sz val="10"/>
        <color rgb="FFFF0000"/>
        <rFont val="Calibri"/>
        <family val="2"/>
      </rPr>
      <t>Page 27: As stated, the purpose of the KTB is to incentivize KCEs and KCF Practices to support beneficiaries during and after the transplant process through care coordination and other services – including patient engagement and support – that are necessary to maximize the likelihood of long term success for an organ transplant. (p.27)</t>
    </r>
  </si>
  <si>
    <r>
      <t xml:space="preserve">Mandated (strict)
</t>
    </r>
    <r>
      <rPr>
        <b/>
        <sz val="10"/>
        <color rgb="FF00B050"/>
        <rFont val="Calibri"/>
        <family val="2"/>
      </rPr>
      <t>Page 143</t>
    </r>
    <r>
      <rPr>
        <sz val="10"/>
        <rFont val="Calibri"/>
        <family val="2"/>
      </rPr>
      <t xml:space="preserve">
Measures:
1. Gains in Patient Activation (PAM) Scores at 12 Months</t>
    </r>
  </si>
  <si>
    <r>
      <t xml:space="preserve">Implied (lenient)
Document: ICIP 
</t>
    </r>
    <r>
      <rPr>
        <b/>
        <sz val="10"/>
        <color rgb="FF00B050"/>
        <rFont val="Calibri"/>
        <family val="2"/>
      </rPr>
      <t xml:space="preserve">Understood that coaching is included in KCF Services (page 10) and Nephrology Services (page 13) covered by the the CKD QCP. 
Page 81-82 and Appendix B Kidney Education Benefit Enhancement (page 115-119), if KCF chooses this enhancement.
</t>
    </r>
    <r>
      <rPr>
        <sz val="10"/>
        <rFont val="Calibri"/>
        <family val="2"/>
      </rPr>
      <t xml:space="preserve">
</t>
    </r>
    <r>
      <rPr>
        <strike/>
        <sz val="10"/>
        <color rgb="FFFF0000"/>
        <rFont val="Calibri"/>
        <family val="2"/>
      </rPr>
      <t xml:space="preserve">There is evidence demonstrating high quality outcomes for non-homebound patients receiving support in their home environment. There are some models that use health coaches to follow patients in their home and telephonically.  (p58)
</t>
    </r>
  </si>
  <si>
    <t xml:space="preserve">Mandated (strict)
Document: KCF ICIP 
Page 68-69: The KCF is accountable for Total Cost of Care.
     KCF: Yes, via an episode-based cost measure that impacts the Performance Based Adjustment (PBA) applied to model payments.
</t>
  </si>
  <si>
    <r>
      <t xml:space="preserve">Mandated (strict)
Document: ICIP 
</t>
    </r>
    <r>
      <rPr>
        <b/>
        <sz val="10"/>
        <color rgb="FF00B050"/>
        <rFont val="Calibri"/>
        <family val="2"/>
      </rPr>
      <t>Page 65-66; 143:  CMS will assess the Practice’s quality performance during the Model Performance Period in the following two categories of quality measures: 1.) Quality Gateway Measures; and 2.) Utilization Measures</t>
    </r>
    <r>
      <rPr>
        <sz val="10"/>
        <color theme="1"/>
        <rFont val="Calibri"/>
        <family val="2"/>
      </rPr>
      <t xml:space="preserve">
To be eligible for KCF Option participation, the practice must be capable of: 
• Establishing reporting mechanisms and ensuring compliance with program Model requirements, including but not limited to reporting on quality measures. (p.11-12)</t>
    </r>
  </si>
  <si>
    <r>
      <t>Mandated (strict)
Measures:
1. Depression Response at Twelve Months - Progress Towards Remission
2. Gains in Patient Activation (PAM) Scores at 12 Months</t>
    </r>
    <r>
      <rPr>
        <sz val="10"/>
        <color rgb="FFFF0000"/>
        <rFont val="Calibri"/>
        <family val="2"/>
      </rPr>
      <t xml:space="preserve">
</t>
    </r>
    <r>
      <rPr>
        <sz val="10"/>
        <rFont val="Calibri"/>
        <family val="2"/>
      </rPr>
      <t xml:space="preserve">Document: KCC ICIP </t>
    </r>
    <r>
      <rPr>
        <b/>
        <sz val="10"/>
        <rFont val="Calibri"/>
        <family val="2"/>
      </rPr>
      <t xml:space="preserve">
</t>
    </r>
    <r>
      <rPr>
        <sz val="10"/>
        <rFont val="Calibri"/>
        <family val="2"/>
      </rPr>
      <t xml:space="preserve">
Page 66-67: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</si>
  <si>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r>
      <t>Mandated (strict)</t>
    </r>
    <r>
      <rPr>
        <sz val="10"/>
        <color rgb="FFFF0000"/>
        <rFont val="Calibri"/>
        <family val="2"/>
      </rPr>
      <t xml:space="preserve">
</t>
    </r>
    <r>
      <rPr>
        <sz val="10"/>
        <rFont val="Calibri"/>
        <family val="2"/>
      </rPr>
      <t xml:space="preserve">Document: KCF ICIP </t>
    </r>
    <r>
      <rPr>
        <b/>
        <sz val="10"/>
        <rFont val="Calibri"/>
        <family val="2"/>
      </rPr>
      <t xml:space="preserve">
</t>
    </r>
    <r>
      <rPr>
        <sz val="10"/>
        <rFont val="Calibri"/>
        <family val="2"/>
      </rPr>
      <t xml:space="preserve">
Page 66-67; 143: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</si>
  <si>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r>
      <t>Mandated (strict)</t>
    </r>
    <r>
      <rPr>
        <sz val="10"/>
        <color rgb="FFFF0000"/>
        <rFont val="Calibri"/>
        <family val="2"/>
      </rPr>
      <t xml:space="preserve">
</t>
    </r>
    <r>
      <rPr>
        <sz val="10"/>
        <rFont val="Calibri"/>
        <family val="2"/>
      </rPr>
      <t xml:space="preserve">Document: KCF ICIP
Page 66-677; 143: Depression Response at Twelve Months – Progress Towards Remission; NQF #1885-The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t>
    </r>
  </si>
  <si>
    <r>
      <t xml:space="preserve">Implied (lenient)
Document: KCC ICIP (11/29/2021)
Page 15, Page 73 and Appendix K (pages 328-331): Telehealth Benefit (CKCC Options only):
Payment will be permitted for services including dermatology and ophthalmology services furnished to eligible beneficiaries using asynchronous telehealth in single or multimedia formats that is used as a substitute for an interactive telecommunications system. Distant site practitioners will bill for these services using CMMI specific asynchronous telehealth codes. </t>
    </r>
    <r>
      <rPr>
        <b/>
        <sz val="10"/>
        <color rgb="FF00B050"/>
        <rFont val="Calibri"/>
        <family val="2"/>
      </rPr>
      <t>In order to be eligible to bill for teledermatology or teleophthamlogy furnished using asynchronous store and forward technologies, as that term is defined under 42 CFR § 410.78(a)(1), pursuant to the Telehealth Benefit Enhancement an individual must be:
     1. Approved to bill for the telehealth services under the Telehealth Benefit Enhancement under Section 10.03.B.4; and
     2. A physician; and
     3. Enrolled in Medicare with a Medicare physician specialty of dermatologist or ophthalmologist.</t>
    </r>
    <r>
      <rPr>
        <sz val="10"/>
        <rFont val="Calibri"/>
        <family val="2"/>
      </rPr>
      <t xml:space="preserve">
The Bipartisan Budget Act of 2018 amended Section 1899 of the Social Security Act to provide accountable care organizations the ability to expand the use of telehealth services if the accountable care organization is participating in a two-sided model tested or expanded under section 1115A of the Act.  Subject to approval, CMS will issue a waiver to also provide KCF practices the same ability as the accountable care organizations to which the Bipartisan Budget Act of 2018 refers, to expand the use of telehealth services for beneficiaries aligned to the KCF practice.  Pending approval, CMS will issue a waiver to waive certain Medicare telehealth requirements for qualified KCEs and KCF Practices to allow them to furnish telehealth services using asynchronous telecommunications systems.  The waivers will apply only for beneficiaries aligned to qualified KCEs and qualified KCF practices approved by CMS.</t>
    </r>
  </si>
  <si>
    <r>
      <t>Mandated (strict)
Document: KCC ICIP (1!/29/2021)
Pages 256-274 (appendix C): Eligibility
To be eligible for alignment and to remain aligned to a KCE or KCF Practice for a performance year, all CKD and ESRD beneficiaries must meet the following criteria, except where otherwise noted:
•Must have late stage CKD (stage 4 or 5), or ESRD</t>
    </r>
    <r>
      <rPr>
        <b/>
        <strike/>
        <sz val="10"/>
        <color rgb="FFFF0000"/>
        <rFont val="Calibri"/>
        <family val="2"/>
      </rPr>
      <t>, or be a transplant recipient who was previously aligned while they had late stage CKD or ESRD</t>
    </r>
    <r>
      <rPr>
        <sz val="10"/>
        <rFont val="Calibri"/>
        <family val="2"/>
      </rPr>
      <t xml:space="preserve">.
•Must be enrolled in Medicare A and B.
•Must not be enrolled in a Medicare Advantage plan, cost plan, or other non-Medicare Advantage Medicare managed care plan.
</t>
    </r>
    <r>
      <rPr>
        <b/>
        <sz val="10"/>
        <color rgb="FF00B050"/>
        <rFont val="Calibri"/>
        <family val="2"/>
      </rPr>
      <t>•Must reside in the United States of America.
•Has not had a kidney transplant in the last 13 months.</t>
    </r>
    <r>
      <rPr>
        <sz val="10"/>
        <rFont val="Calibri"/>
        <family val="2"/>
      </rPr>
      <t xml:space="preserve">
•Must not have Medicare as a secondary payer.
•Must be aged 18 or above.  
•Must be alive.
</t>
    </r>
    <r>
      <rPr>
        <b/>
        <sz val="10"/>
        <color rgb="FF00B050"/>
        <rFont val="Calibri"/>
        <family val="2"/>
      </rPr>
      <t>•Is not in an active election period of hospice care at the time CMS conducts initial alignment, as determined using Medicare enrollment data;
•Has not received hospice care at any time during the last three months of the 12-month period that ends 3 months prior to the start of the quarter for which CMS is conducting initial alignment to the KCE</t>
    </r>
    <r>
      <rPr>
        <sz val="10"/>
        <rFont val="Calibri"/>
        <family val="2"/>
      </rPr>
      <t xml:space="preserve">
</t>
    </r>
    <r>
      <rPr>
        <b/>
        <sz val="10"/>
        <color rgb="FF00B050"/>
        <rFont val="Calibri"/>
        <family val="2"/>
      </rPr>
      <t xml:space="preserve">•Is not aligned or assigned to an entity participating in any of the following Medicare shared savings initiatives on the first Day of the quarter for which CMS is conducting the initial alignment:
     a.  Medicare Shared Savings Program;
     b.  Vermont Medicare ACO Initiative;
     c.  Global and Professional Direct Contracting Model or any successor track or initiative; or
     d.  The KCF Option of the Model.
•Is not aligned or attributed to an entity participating in one of the following initiatives on the first Day of the quarter for which CMS is conducting initial alignment:
     a.  Independence at Home Demonstration; or
     b.  Maryland Primary Care Program.
•Is not attributed, through voluntary alignment, to a practice participating in the PCF Model.
•Is not enrolled in the Financial Alignment Initiative for Medicare-Medicaid Enrollees.
CMS updates each KCE Beneficiary’s Eligibility Status quarterly at the time CMS conducts initial alignment to the KCE for the upcoming quarter. This update is both prospective for the upcoming quarter and retrospective for any previous quarters in the current Performance Year and in any Unreconciled Performance Year.
</t>
    </r>
    <r>
      <rPr>
        <b/>
        <strike/>
        <sz val="10"/>
        <color rgb="FFFF0000"/>
        <rFont val="Calibri"/>
        <family val="2"/>
      </rPr>
      <t>Alignment will be as prospective as is feasible given particular mechanisms, summarized in Table 2, below, and a final retrospective reconciliation will occur after each performance year.</t>
    </r>
    <r>
      <rPr>
        <sz val="10"/>
        <rFont val="Calibri"/>
        <family val="2"/>
      </rPr>
      <t xml:space="preserve">  CMS will identify the final aligned population for the KCE or KCF Practice, including each beneficiary’s months of service within the performance year, as incurred through the end of the performance year and allowing for a minimum of three months claims run-out. 
Page 117: </t>
    </r>
    <r>
      <rPr>
        <b/>
        <sz val="10"/>
        <color rgb="FF00B050"/>
        <rFont val="Calibri"/>
        <family val="2"/>
      </rPr>
      <t>To establish the DC/KCC Rate Book for a given Performance Year, CMS follows the same methodological approach used to establish the MA Rate Book, with a series of adjustments to account for differences between MA and the Global and Professional Direct Contracting Model and the Model in terms of Beneficiary eligibility, expenditure categories for which Medicare DCEs and Medicare KCEs, including the KCE, are accountable, Base Years used to establish county relative rates, and the application of statutory adjustments. Like the MA Rate Book, the DC/KCC Rate Book first establishes risk-standardized county-level rates for A&amp;D Beneficiaries and risk standardized state-level rates for ESRD Beneficiaries; however, the DC/KCC Rate Book then incorporates GAFs at the county level for both A&amp;D and ESRD rates, resulting in county-level ESRD rates as well.</t>
    </r>
    <r>
      <rPr>
        <sz val="10"/>
        <rFont val="Calibri"/>
        <family val="2"/>
      </rPr>
      <t xml:space="preserve">
</t>
    </r>
    <r>
      <rPr>
        <b/>
        <strike/>
        <sz val="10"/>
        <color rgb="FFFF0000"/>
        <rFont val="Calibri"/>
        <family val="2"/>
      </rPr>
      <t xml:space="preserve">For purposes of incorporating regional expenditures into a KCE’s benchmark, a KCE’s region will include all counties (or states) where one or more beneficiaries aligned to the KCE in the baseline period reside. Regional expenditures are calculated using a beneficiary-month weighted average of county-level or state-level FFS expenditures for the KCE’s aligned beneficiaries in each county or state.  General MA rates for the Aged &amp; Disabled (i.e. non-ESRD) population are calculated at the county level, while ESRD MA rates are calculated at the state level.  </t>
    </r>
  </si>
  <si>
    <r>
      <t xml:space="preserve">Mandated (strict)
Document: KCC ICIP (11/29/2021)
Page 5: Specifically, the Innovation Center is testing </t>
    </r>
    <r>
      <rPr>
        <b/>
        <sz val="10"/>
        <color rgb="FF00B050"/>
        <rFont val="Calibri"/>
        <family val="2"/>
      </rPr>
      <t>an alternative payment model for nephrology care of patients with CKD (stages 4 and 5) and ESRD that aims to increase accountability for outcomes, including improvements in quality and patient satisfaction, while reducing Medicare spending</t>
    </r>
    <r>
      <rPr>
        <sz val="10"/>
        <color theme="1"/>
        <rFont val="Calibri"/>
        <family val="2"/>
      </rPr>
      <t xml:space="preserve"> </t>
    </r>
    <r>
      <rPr>
        <strike/>
        <sz val="10"/>
        <color rgb="FFFF0000"/>
        <rFont val="Calibri"/>
        <family val="2"/>
      </rPr>
      <t>whether the financial risk arrangements with guaranteed discounts to the Medicare program:
     •Improves key care processes such as chronic disease management</t>
    </r>
    <r>
      <rPr>
        <sz val="10"/>
        <color theme="1"/>
        <rFont val="Calibri"/>
        <family val="2"/>
      </rPr>
      <t>.
Page 16: Page 16: The KCE governing body must: 
     •Have authority to execute the functions of the KCE including defining the processes to promote evidence-based medicine and patient engagement, reporting on quality and cost measures and coordination of care, and the appointment and removal of an executive officer.
Page 24: Services Included in the CKD QCP:
Complex Chronic Care Coordination Services; Chronic Care Management Services</t>
    </r>
  </si>
  <si>
    <r>
      <t xml:space="preserve">Mandated (strict)
Document: KCC ICIP (11/29/2021)
Page 76, Appendix N (pages 343-347), and Implementation Plan: </t>
    </r>
    <r>
      <rPr>
        <b/>
        <sz val="10"/>
        <color rgb="FF00B050"/>
        <rFont val="Calibri"/>
        <family val="2"/>
      </rPr>
      <t>The KCE shall require that, in order to be eligible to submit claims for services pursuant to the Concurrent Care for Beneficiaries that Elect the Medicare Hospice Benefit Enhancement, an individual must be:
     1. A provider (as defined at 42 CFR § 400.202) or supplier (as defined at 42 CFR § 400.202) who is a KCE Participant or Preferred Provider; and
     2. Designated on the KCE Participant List or Preferred Provider List submitted in accordance with Article 4 as participating in the Concurrent Care for Beneficiaries that Elect the Medicare Hospice Benefit Enhancement; and
     3. Approved by CMS according to the criteria described in this Section 10.06.B and Appendix N of this Agreement.</t>
    </r>
    <r>
      <rPr>
        <sz val="10"/>
        <rFont val="Calibri"/>
        <family val="2"/>
      </rPr>
      <t xml:space="preserve">
Similar to the operation of the 3-Day Skilled Nursing Facility Rule Waiver, KCEs will identify the hospices with which they will partner in this Benefit Enhancement. Through the application and implementation plan, entities will be asked to describe how the identified KCEs have the appropriate staff capacity and necessary infrastructure to carry out proposed care coordination activities, and consistent with existing Hospice Conditions of Participation,  will be asked to explain their </t>
    </r>
    <r>
      <rPr>
        <u/>
        <sz val="10"/>
        <rFont val="Calibri"/>
        <family val="2"/>
      </rPr>
      <t>process for how they will ensure working with partner hospices and other non-hospice providers that an appropriate plan of care will be developed for beneficiaries receiving concurrent care and ensure that the beneficiary is fully informed of what care or services are included in the care plan, what is not, what clinician or organization will be providing which services, how care coordination will be achieved, and whether there are any limitations, including services provided for transitional purposes only</t>
    </r>
    <r>
      <rPr>
        <sz val="10"/>
        <rFont val="Calibri"/>
        <family val="2"/>
      </rPr>
      <t xml:space="preserve">. </t>
    </r>
  </si>
  <si>
    <r>
      <t>Implied (lenient)
Document: ICIP 11/29/21
Page 23: CKD Quarterly Capitation Payment (QCP):
CMS will pay KCEs and KCF Practices through a</t>
    </r>
    <r>
      <rPr>
        <b/>
        <strike/>
        <sz val="10"/>
        <color rgb="FFFF0000"/>
        <rFont val="Calibri"/>
        <family val="2"/>
      </rPr>
      <t>n innovative</t>
    </r>
    <r>
      <rPr>
        <sz val="10"/>
        <color theme="1"/>
        <rFont val="Calibri"/>
        <family val="2"/>
      </rPr>
      <t xml:space="preserve"> per beneficiary CKD Quarterly Capitated Payment (CKD QCP), which</t>
    </r>
    <r>
      <rPr>
        <b/>
        <sz val="10"/>
        <color rgb="FF00B050"/>
        <rFont val="Calibri"/>
        <family val="2"/>
      </rPr>
      <t xml:space="preserve"> is a quarterly prospective payment paid to the KCE for all Nephrology Services furnished to Active KCE Beneficiaries with CKD Stages 4 or 5 by Aligning Providers included on the KCE Participant List at the start of the Performance Year as described in Appendix F of this Agreement. </t>
    </r>
    <r>
      <rPr>
        <sz val="10"/>
        <color theme="1"/>
        <rFont val="Calibri"/>
        <family val="2"/>
      </rPr>
      <t xml:space="preserve"> </t>
    </r>
    <r>
      <rPr>
        <b/>
        <strike/>
        <sz val="10"/>
        <color rgb="FFFF0000"/>
        <rFont val="Calibri"/>
        <family val="2"/>
      </rPr>
      <t>combines payment for several different outpatient Evaluation and Management (E/M) codes, and other care management codes listed below, into a single capitated payment.</t>
    </r>
    <r>
      <rPr>
        <sz val="10"/>
        <color theme="1"/>
        <rFont val="Calibri"/>
        <family val="2"/>
      </rPr>
      <t xml:space="preserve">  The CKD QCP is intended to provide an upfront payment to facilitate delivery of care for aligned beneficiaries with CKD stages 4 or 5.  The CKD QCP payment replaces Medicare FFS payments for the Evaluation and Management (E/M) codes, and other care management codes listed below, when furnished to aligned beneficiaries by nephrologists and other participating non-physician nephrology professionals in the KCE or KCF Practice.</t>
    </r>
  </si>
  <si>
    <t>Implied (lenient)
Document: KCC ICIP (11/29/2021)
Appendix P (page 360): The KCE may provide cost-sharing support to advance, among other possibilities, a treatment regime, and a drug regime. However, the KCE's Implementation Plan's list of eligible services cannot include prescription drugs.</t>
  </si>
  <si>
    <r>
      <t xml:space="preserve">Implied (lenient)
Document: KCC ICIP (11/29/2021)
</t>
    </r>
    <r>
      <rPr>
        <strike/>
        <sz val="10"/>
        <color rgb="FFFF0000"/>
        <rFont val="Calibri"/>
        <family val="2"/>
      </rPr>
      <t xml:space="preserve">Page 23: The CKD QCP is designed to allow flexibility in care delivery and to give providers/suppliers a more stable payment stream to deliver advanced care for aligned CKD beneficiaries with late-stage CKD.  For the beneficiary, this may result in increased access to nephrologist care for their CKD, improved efficiency and coordination in addressing health issues, and improved patient experience. 
</t>
    </r>
    <r>
      <rPr>
        <sz val="10"/>
        <rFont val="Calibri"/>
        <family val="2"/>
      </rPr>
      <t xml:space="preserve">
</t>
    </r>
    <r>
      <rPr>
        <b/>
        <sz val="10"/>
        <color rgb="FF00B050"/>
        <rFont val="Calibri"/>
        <family val="2"/>
      </rPr>
      <t>Page 11: KCE activities include, but are not limited to, providing direct patient care in a manner that reduces costs and improves quality; promoting evidence-based medicine and patient engagement; reporting on quality and cost measures under this Agreement; coordinating care, such as through the use of telehealth, remote patient monitoring, and other enabling technologies; establishing and improving clinical and administrative systems for the KCE; meeting the quality performance standards of this Agreement; evaluating health needs; communicating clinical knowledge and evidence-based medicine; and developing standards for Beneficiary access and communication, including Beneficiary access to medical records.</t>
    </r>
    <r>
      <rPr>
        <sz val="10"/>
        <rFont val="Calibri"/>
        <family val="2"/>
      </rPr>
      <t xml:space="preserve">
</t>
    </r>
    <r>
      <rPr>
        <b/>
        <sz val="10"/>
        <color rgb="FF00B050"/>
        <rFont val="Calibri"/>
        <family val="2"/>
      </rPr>
      <t>Page 14-15: Nephrology Services.  Services Included in the CKD QCP:
Advance Care Planning</t>
    </r>
  </si>
  <si>
    <t>Mandated (strict)
Measures:
1. ESRD Optimal Starts
Document: KCC ICIP (11/29/2021)
Appendix L (page 333) Kidney Education Benefit Enhancement</t>
  </si>
  <si>
    <r>
      <t xml:space="preserve">Implied (lenient)
Document: KCC ICIP (11/29/2021)
Page 3: "The KCC Model will test </t>
    </r>
    <r>
      <rPr>
        <b/>
        <sz val="10"/>
        <color rgb="FF00B050"/>
        <rFont val="Calibri"/>
        <family val="2"/>
        <scheme val="minor"/>
      </rPr>
      <t>an alternative payment model for nephrology care of patients with CKD (stages 4 and 5) and ESRD that aims to increase accountability for outcomes, including improvements in quality and patient satisfaction, while reducing Medicare spending.</t>
    </r>
    <r>
      <rPr>
        <sz val="10"/>
        <color theme="1"/>
        <rFont val="Calibri"/>
        <family val="2"/>
        <scheme val="minor"/>
      </rPr>
      <t xml:space="preserve"> </t>
    </r>
    <r>
      <rPr>
        <strike/>
        <sz val="10"/>
        <color rgb="FFFF0000"/>
        <rFont val="Calibri"/>
        <family val="2"/>
        <scheme val="minor"/>
      </rPr>
      <t xml:space="preserve">whether or not these enhancements improve beneficiary outcomes and </t>
    </r>
    <r>
      <rPr>
        <strike/>
        <u/>
        <sz val="10"/>
        <color rgb="FFFF0000"/>
        <rFont val="Calibri"/>
        <family val="2"/>
        <scheme val="minor"/>
      </rPr>
      <t>experience</t>
    </r>
    <r>
      <rPr>
        <strike/>
        <sz val="10"/>
        <color rgb="FFFF0000"/>
        <rFont val="Calibri"/>
        <family val="2"/>
        <scheme val="minor"/>
      </rPr>
      <t xml:space="preserve">, and reduce costs, beyond the positive effects already realized in the CEC Model. </t>
    </r>
    <r>
      <rPr>
        <sz val="10"/>
        <color theme="1"/>
        <rFont val="Calibri"/>
        <family val="2"/>
        <scheme val="minor"/>
      </rPr>
      <t xml:space="preserve">"
Page 7: "Specifically, the Innovation Center is testing whether the financial risk arrangements with guaranteed discounts to the Medicare program:...
     • Improves beneficiary quality of care, </t>
    </r>
    <r>
      <rPr>
        <u/>
        <sz val="10"/>
        <color theme="1"/>
        <rFont val="Calibri"/>
        <family val="2"/>
        <scheme val="minor"/>
      </rPr>
      <t>experiences of care</t>
    </r>
    <r>
      <rPr>
        <sz val="10"/>
        <color theme="1"/>
        <rFont val="Calibri"/>
        <family val="2"/>
        <scheme val="minor"/>
      </rPr>
      <t xml:space="preserve">, quality of life, and functional status."
Page 23: "The CKD QCP is designed to allow flexibility in care delivery and to give providers/suppliers a more stable payment stream to deliver advanced care for aligned CKD beneficiaries with late-stage CKD.  For the beneficiary, this may result in increased access to nephrologist care for their CKD, improved efficiency and coordination in addressing health issues, and </t>
    </r>
    <r>
      <rPr>
        <u/>
        <sz val="10"/>
        <color theme="1"/>
        <rFont val="Calibri"/>
        <family val="2"/>
        <scheme val="minor"/>
      </rPr>
      <t>improved patient experience</t>
    </r>
    <r>
      <rPr>
        <sz val="10"/>
        <color theme="1"/>
        <rFont val="Calibri"/>
        <family val="2"/>
        <scheme val="minor"/>
      </rPr>
      <t xml:space="preserve">."
Page 29: "KCF Performance-Based Adjustment (PBA)...
     Two distinct sets of performance measures will be used in calculating the PBA:...
          • Quality Gateway: a set of quality measures, with performance thresholds, designated to reflect appropriate clinical care and </t>
    </r>
    <r>
      <rPr>
        <u/>
        <sz val="10"/>
        <color theme="1"/>
        <rFont val="Calibri"/>
        <family val="2"/>
        <scheme val="minor"/>
      </rPr>
      <t>patient experience</t>
    </r>
    <r>
      <rPr>
        <sz val="10"/>
        <color theme="1"/>
        <rFont val="Calibri"/>
        <family val="2"/>
        <scheme val="minor"/>
      </rPr>
      <t xml:space="preserve"> for the affected population. "
Page 58-59: Homebound Requirement Waiver for Home Health (CKCC Options only):
     "There is evidence demonstrating high quality outcomes for non-homebound patients receiving support in their home environment. There are some models that use health coaches to follow patients in their home and telephonically.  Critical elements of those models are its self-management underpinnings and its emphasis on medication reconciliation. Outcomes include a 20-50% reduction in readmissions, and increased likelihood of achieving self-identified goals related to symptom management and functional recovery. Other models are multi-disciplinary in hospital planning processes that lead to in-home follow-up and services.  Those models have resulted in reductions in preventable hospital readmissions for both primary and co-existing health conditions; improvements in health outcomes;</t>
    </r>
    <r>
      <rPr>
        <u/>
        <sz val="10"/>
        <color theme="1"/>
        <rFont val="Calibri"/>
        <family val="2"/>
        <scheme val="minor"/>
      </rPr>
      <t xml:space="preserve"> enhanced patient experience with care</t>
    </r>
    <r>
      <rPr>
        <sz val="10"/>
        <color theme="1"/>
        <rFont val="Calibri"/>
        <family val="2"/>
        <scheme val="minor"/>
      </rPr>
      <t xml:space="preserve">; and a reduction in total health care costs. The Best Practice Intervention Package (BPIP)  provides tools for home care to improve health literacy, self-care, and cross setting coordination. Participating Home Health agencies report improvement, with reductions in readmission rates compared to other agencies not using enhanced tools and models available."
Page 29: Two distinct sets of performance measures will be used in calculating the PBA:
• Quality Gateway: a set of quality measures, with performance thresholds, designated to reflect appropriate clinical care and patient experience for the affected population. 
Page 61: For future PYs, CMS will consider other benefit enhancements or beneficiary incentives that foster patients' engagement in their own care. These benefit enhancements and beneficiary engagement incentives will be available after approval of an ICIP amendment. </t>
    </r>
  </si>
  <si>
    <r>
      <t xml:space="preserve">Implied (lenient)
Document: ICIP 11/29/21
Page 20: The KCE governing body must: 
• </t>
    </r>
    <r>
      <rPr>
        <b/>
        <sz val="10"/>
        <color rgb="FF00B050"/>
        <rFont val="Calibri"/>
        <family val="2"/>
      </rPr>
      <t>has responsibility for oversight and strategic direction of the KCE and is responsible for holding KCE management accountable for the KCE’s activities (page 11).</t>
    </r>
    <r>
      <rPr>
        <sz val="10"/>
        <color theme="1"/>
        <rFont val="Calibri"/>
        <family val="2"/>
      </rPr>
      <t xml:space="preserve"> </t>
    </r>
    <r>
      <rPr>
        <strike/>
        <sz val="10"/>
        <color rgb="FFFF0000"/>
        <rFont val="Calibri"/>
        <family val="2"/>
      </rPr>
      <t>Have authority to execute the functions of the KCE including defining the processes to promote evidence-based medicine and patient engagement, reporting on quality and cost measures and coordination of care, and the appointment and removal of an executive officer.</t>
    </r>
    <r>
      <rPr>
        <sz val="10"/>
        <color theme="1"/>
        <rFont val="Calibri"/>
        <family val="2"/>
      </rPr>
      <t xml:space="preserve">
Appendix G (page 301-306): As stated, the purpose of the KTB is to incentivize KCEs and KCF Practices to support beneficiaries during and after the transplant process through care coordination and other services – including patient engagement and support – that are necessary to maximize the likelihood of long term success for an organ transplant.</t>
    </r>
  </si>
  <si>
    <t xml:space="preserve">Mandated (strict)
Measures:
1. Gains in Patient Activation (PAM) Scores at 12 Months
Document: KCC ICIP (11/29/2021)
Appendix M (Page 339): Home Health Homebound Requirement Waiver (CKCC Options only):
</t>
  </si>
  <si>
    <t xml:space="preserve">Implied
Document: ICIP 11/29/21
Appendix M (page 339-343)  Home Health Homebound Waiver Benefit Enhancement
There is evidence demonstrating high quality outcomes for non-homebound patients receiving support in their home environment. There are some models that use health coaches to follow patients in their home and telephonically.  (p58)
</t>
  </si>
  <si>
    <t xml:space="preserve">Mandated (strict)
Document: KCC ICIP (11/29/2021)
Page 9: All four options are accountable for Total Cost of Care.
     CKCC Graduated: Yes, via shared losses and savings. However, Graduated KCEs who select one-sided risk (Level 1) are not liable for shared losses in their first performance year. 
     CKCC Professional: Yes, via shared losses and savings.
     CKCC Global: Yes, via shared losses and savings. </t>
  </si>
  <si>
    <r>
      <t>Mandated (strict)</t>
    </r>
    <r>
      <rPr>
        <sz val="10"/>
        <color rgb="FFFF0000"/>
        <rFont val="Calibri"/>
        <family val="2"/>
      </rPr>
      <t xml:space="preserve">
</t>
    </r>
    <r>
      <rPr>
        <sz val="10"/>
        <rFont val="Calibri"/>
        <family val="2"/>
      </rPr>
      <t>Document: KCC ICIP (11/29/2021)</t>
    </r>
    <r>
      <rPr>
        <sz val="10"/>
        <color theme="1"/>
        <rFont val="Calibri"/>
        <family val="2"/>
      </rPr>
      <t xml:space="preserve">
Page 80 and Appendix B (page 117-256): CKCC Options Benchmarking Methodology
While the mechanism and degree of risk varies across the three CKCC Options, the benchmarking methodology is common across risk options.  In this section, the benchmarking methodology will be described first, then the differences between the three risk options will be discussed.
Benchmark Overview
Each CKCC option will use the same benchmark process, which will include the following steps: 
1. Determine the baseline/historical expenditure
2. Apply trending and geographic adjustment factor (GAF)
3. Incorporate regional expenditures 
4. Risk adjust 
5. Discount and quality adjustments
The benchmarks will be calculated prospectively and given to KCEs at the start of each performance year and may be adjusted to account for CKD progression.  The benchmark will be calculated separately for CKD and ESRD beneficiaries for each of the three payment options and cover all Medicare Part A and B costs, including those not related to kidney disease, with a few exceptions.    These exceptions are designed to avoid negative cost incentives for behaviors CMS wishes to promote</t>
    </r>
  </si>
  <si>
    <r>
      <t>Mandated (strict)
Measures:
1. Depression Response at Twelve Months - Progress Towards Remission
2. Gains in Patient Activation (PAM) Scores at 12 Months</t>
    </r>
    <r>
      <rPr>
        <sz val="10"/>
        <color rgb="FFFF0000"/>
        <rFont val="Calibri"/>
        <family val="2"/>
      </rPr>
      <t xml:space="preserve">
</t>
    </r>
    <r>
      <rPr>
        <sz val="10"/>
        <rFont val="Calibri"/>
        <family val="2"/>
      </rPr>
      <t>Document: KCC ICIP (11/29/2021)</t>
    </r>
    <r>
      <rPr>
        <b/>
        <sz val="10"/>
        <rFont val="Calibri"/>
        <family val="2"/>
      </rPr>
      <t xml:space="preserve">
</t>
    </r>
    <r>
      <rPr>
        <sz val="10"/>
        <rFont val="Calibri"/>
        <family val="2"/>
      </rPr>
      <t xml:space="preserve">
Appendix R (page 367):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</si>
  <si>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r>
      <t>Mandated (strict)</t>
    </r>
    <r>
      <rPr>
        <sz val="10"/>
        <color rgb="FFFF0000"/>
        <rFont val="Calibri"/>
        <family val="2"/>
      </rPr>
      <t xml:space="preserve">
</t>
    </r>
    <r>
      <rPr>
        <sz val="10"/>
        <rFont val="Calibri"/>
        <family val="2"/>
      </rPr>
      <t>Document: KCC ICIP (11/29/2021)</t>
    </r>
    <r>
      <rPr>
        <b/>
        <sz val="10"/>
        <rFont val="Calibri"/>
        <family val="2"/>
      </rPr>
      <t xml:space="preserve">
</t>
    </r>
    <r>
      <rPr>
        <sz val="10"/>
        <rFont val="Calibri"/>
        <family val="2"/>
      </rPr>
      <t xml:space="preserve">
Appendix R (page 367):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</si>
  <si>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r>
      <t>Mandated (strict)</t>
    </r>
    <r>
      <rPr>
        <sz val="10"/>
        <color rgb="FFFF0000"/>
        <rFont val="Calibri"/>
        <family val="2"/>
      </rPr>
      <t xml:space="preserve">
</t>
    </r>
    <r>
      <rPr>
        <sz val="10"/>
        <rFont val="Calibri"/>
        <family val="2"/>
      </rPr>
      <t>Document: KCC ICIP (10/7/2020)</t>
    </r>
    <r>
      <rPr>
        <b/>
        <sz val="10"/>
        <rFont val="Calibri"/>
        <family val="2"/>
      </rPr>
      <t xml:space="preserve">
</t>
    </r>
    <r>
      <rPr>
        <sz val="10"/>
        <rFont val="Calibri"/>
        <family val="2"/>
      </rPr>
      <t xml:space="preserve">
Appendix R (page 367):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</si>
  <si>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t xml:space="preserve">Strict scoring is based on language that specifically meets the IA description. Lenient scoring is implied language that may support the IA description but has some ambiguity. </t>
  </si>
  <si>
    <t>Changes in scores between PY 2022 and PY 2021 are primarily driven by changes in the model application.</t>
  </si>
  <si>
    <t>Shows the differences in the strict scoring between previous performance years of PY2022 for each model.</t>
  </si>
  <si>
    <t>Oncology Care Model</t>
  </si>
  <si>
    <t xml:space="preserve">Vermont Medicare ACO Initiative (as part of the Vermont All-Payer ACO Model) </t>
  </si>
  <si>
    <t>VIT</t>
  </si>
  <si>
    <t>New 2022</t>
  </si>
  <si>
    <t>MANUAL ENTRY</t>
  </si>
  <si>
    <t>List of IAs in PY 2022 IA Assessment</t>
  </si>
  <si>
    <t>Count</t>
  </si>
  <si>
    <t>Pulls the amount of models that scored strict points for each IA. IAs with 7+ models were added into the public-facing IA Assessment.</t>
  </si>
  <si>
    <t>Has 7+ models with strict scoring</t>
  </si>
  <si>
    <r>
      <rPr>
        <sz val="10"/>
        <rFont val="Calibri (Body)"/>
      </rPr>
      <t>Mandated (strict)</t>
    </r>
    <r>
      <rPr>
        <sz val="10"/>
        <rFont val="Calibri"/>
        <family val="2"/>
        <scheme val="minor"/>
      </rPr>
      <t xml:space="preserve"> 
This model has a quality metric that assesses the number of Medicaid benes that are attributed to the ACO, implying that attribution is part of the model.
</t>
    </r>
    <r>
      <rPr>
        <sz val="10"/>
        <color theme="9"/>
        <rFont val="Calibri (Body)"/>
      </rPr>
      <t xml:space="preserve">
</t>
    </r>
    <r>
      <rPr>
        <sz val="10"/>
        <color rgb="FF00B050"/>
        <rFont val="Calibri (Body)"/>
      </rPr>
      <t xml:space="preserve">CMS prospectively aligns beneficiaries to the ACO. </t>
    </r>
  </si>
  <si>
    <t>care management
transition
referral
follow-up
hospitalization
ED
ER
emergency
symptom
manage
medication
diagnosis
injury
exacerbation</t>
  </si>
  <si>
    <r>
      <rPr>
        <sz val="10"/>
        <rFont val="Calibri (Body)"/>
      </rPr>
      <t xml:space="preserve">Mandated (strict) 
</t>
    </r>
    <r>
      <rPr>
        <b/>
        <strike/>
        <sz val="10"/>
        <color rgb="FFFF0000"/>
        <rFont val="Calibri (Body)"/>
      </rPr>
      <t>Document</t>
    </r>
    <r>
      <rPr>
        <strike/>
        <sz val="10"/>
        <color rgb="FFFF0000"/>
        <rFont val="Calibri (Body)"/>
      </rPr>
      <t xml:space="preserve">: Bundled Payments for Care Improvement Advanced Participation Agreement (9/15/2019)
Page 109: Required Quality Measures Set
     All Clinical Episodes
          "Advance Care Plan (CMS 047; NQF #0326*)
           *NQF-endorsed at the physician-level. See the BPCI Advanced Reconciliation Specifications on the BPCI Advanced webpage for information regarding the applicability of this quality measure."
</t>
    </r>
    <r>
      <rPr>
        <sz val="10"/>
        <color rgb="FF00B050"/>
        <rFont val="Calibri"/>
        <family val="2"/>
        <scheme val="minor"/>
      </rPr>
      <t xml:space="preserve">
</t>
    </r>
    <r>
      <rPr>
        <sz val="10"/>
        <color rgb="FF00B050"/>
        <rFont val="Calibri (Body)"/>
      </rPr>
      <t xml:space="preserve">Document: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and Alternate Quality Measures
• Advance Care Plan (NQF #0326) (Quality Data Code (QDC)) </t>
    </r>
  </si>
  <si>
    <r>
      <rPr>
        <b/>
        <sz val="10"/>
        <color rgb="FF00B050"/>
        <rFont val="Calibri"/>
        <family val="2"/>
        <scheme val="minor"/>
      </rPr>
      <t>Implied (lenient)</t>
    </r>
    <r>
      <rPr>
        <sz val="10"/>
        <color theme="1"/>
        <rFont val="Calibri"/>
        <family val="2"/>
        <scheme val="minor"/>
      </rPr>
      <t xml:space="preserve"> </t>
    </r>
    <r>
      <rPr>
        <strike/>
        <sz val="10"/>
        <color rgb="FFFF0000"/>
        <rFont val="Calibri"/>
        <family val="2"/>
        <scheme val="minor"/>
      </rPr>
      <t xml:space="preserve">Mandated
</t>
    </r>
    <r>
      <rPr>
        <sz val="10"/>
        <color theme="1"/>
        <rFont val="Calibri"/>
        <family val="2"/>
        <scheme val="minor"/>
      </rPr>
      <t xml:space="preserve">
Document: KCF ICIP
</t>
    </r>
    <r>
      <rPr>
        <b/>
        <sz val="10"/>
        <color rgb="FF00B050"/>
        <rFont val="Calibri"/>
        <family val="2"/>
        <scheme val="minor"/>
      </rPr>
      <t>KCF services include chronic disease management, beneficiary education (also Appendix B Kidney Disease Education Benefit Enhancement, page 115).</t>
    </r>
    <r>
      <rPr>
        <sz val="10"/>
        <color theme="1"/>
        <rFont val="Calibri"/>
        <family val="2"/>
        <scheme val="minor"/>
      </rPr>
      <t xml:space="preserve">
</t>
    </r>
    <r>
      <rPr>
        <strike/>
        <sz val="10"/>
        <color rgb="FFFF0000"/>
        <rFont val="Calibri"/>
        <family val="2"/>
        <scheme val="minor"/>
      </rPr>
      <t>Page 5: Treating CKD:
CKD is progressive and irreversible in nature.  However, there are steps that can be taken to slow progression and reduce complications.  CKD can be managed and the following treatment strategies can help to slow the progression to ESRD:...</t>
    </r>
    <r>
      <rPr>
        <sz val="10"/>
        <color theme="1"/>
        <rFont val="Calibri"/>
        <family val="2"/>
        <scheme val="minor"/>
      </rPr>
      <t xml:space="preserve">
    </t>
    </r>
    <r>
      <rPr>
        <strike/>
        <sz val="10"/>
        <color rgb="FFFF0000"/>
        <rFont val="Calibri (Body)"/>
      </rPr>
      <t xml:space="preserve"> • Lifestyle interventions -</t>
    </r>
    <r>
      <rPr>
        <strike/>
        <u/>
        <sz val="10"/>
        <color rgb="FFFF0000"/>
        <rFont val="Calibri (Body)"/>
      </rPr>
      <t xml:space="preserve"> Encourage health-promoting behaviors such as smoking cessation</t>
    </r>
    <r>
      <rPr>
        <strike/>
        <sz val="10"/>
        <color rgb="FFFF0000"/>
        <rFont val="Calibri (Body)"/>
      </rPr>
      <t xml:space="preserve"> and physical activity. Cigarette smoking is associated with abnormal urine albumin and progression of CKD.  Although people with CKD tend to be less active, physical activity for at least 20 to 30 minutes every day is recommended to improve or prevent deconditioning.  Physical activity may help prevent cardiovascular disease, improve glucose control in those with diabetes, and maintain muscle mass.  (NIDDK, n.d).</t>
    </r>
  </si>
  <si>
    <r>
      <rPr>
        <b/>
        <sz val="10"/>
        <color rgb="FF00B050"/>
        <rFont val="Calibri"/>
        <family val="2"/>
        <scheme val="minor"/>
      </rPr>
      <t>Implied (lenient)</t>
    </r>
    <r>
      <rPr>
        <sz val="10"/>
        <color theme="1"/>
        <rFont val="Calibri"/>
        <family val="2"/>
        <scheme val="minor"/>
      </rPr>
      <t xml:space="preserve"> </t>
    </r>
    <r>
      <rPr>
        <strike/>
        <sz val="10"/>
        <color rgb="FFFF0000"/>
        <rFont val="Calibri"/>
        <family val="2"/>
        <scheme val="minor"/>
      </rPr>
      <t xml:space="preserve">Mandated
</t>
    </r>
    <r>
      <rPr>
        <sz val="10"/>
        <color theme="1"/>
        <rFont val="Calibri"/>
        <family val="2"/>
        <scheme val="minor"/>
      </rPr>
      <t xml:space="preserve">
Document: KCC ICIP (11/29/2021)
</t>
    </r>
    <r>
      <rPr>
        <b/>
        <sz val="10"/>
        <color rgb="FF00B050"/>
        <rFont val="Calibri"/>
        <family val="2"/>
        <scheme val="minor"/>
      </rPr>
      <t>KCF services include chronic disease management, beneficiary education (also Appendix B Kidney Disease Education Benefit Enhancement, page 115).</t>
    </r>
    <r>
      <rPr>
        <sz val="10"/>
        <color theme="1"/>
        <rFont val="Calibri"/>
        <family val="2"/>
        <scheme val="minor"/>
      </rPr>
      <t xml:space="preserve">
</t>
    </r>
    <r>
      <rPr>
        <strike/>
        <sz val="10"/>
        <color rgb="FFFF0000"/>
        <rFont val="Calibri"/>
        <family val="2"/>
        <scheme val="minor"/>
      </rPr>
      <t>Page 5: Treating CKD:
CKD is progressive and irreversible in nature.  However, there are steps that can be taken to slow progression and reduce complications.  CKD can be managed and the following treatment strategies can help to slow the progression to ESRD:...</t>
    </r>
    <r>
      <rPr>
        <sz val="10"/>
        <color theme="1"/>
        <rFont val="Calibri"/>
        <family val="2"/>
        <scheme val="minor"/>
      </rPr>
      <t xml:space="preserve">
    </t>
    </r>
    <r>
      <rPr>
        <strike/>
        <sz val="10"/>
        <color rgb="FFFF0000"/>
        <rFont val="Calibri (Body)"/>
      </rPr>
      <t xml:space="preserve"> • Lifestyle interventions -</t>
    </r>
    <r>
      <rPr>
        <strike/>
        <u/>
        <sz val="10"/>
        <color rgb="FFFF0000"/>
        <rFont val="Calibri (Body)"/>
      </rPr>
      <t xml:space="preserve"> Encourage health-promoting behaviors such as smoking cessation</t>
    </r>
    <r>
      <rPr>
        <strike/>
        <sz val="10"/>
        <color rgb="FFFF0000"/>
        <rFont val="Calibri (Body)"/>
      </rPr>
      <t xml:space="preserve"> and physical activity. Cigarette smoking is associated with abnormal urine albumin and progression of CKD.  Although people with CKD tend to be less active, physical activity for at least 20 to 30 minutes every day is recommended to improve or prevent deconditioning.  Physical activity may help prevent cardiovascular disease, improve glucose control in those with diabetes, and maintain muscle mass.  (NIDDK, n.d).</t>
    </r>
  </si>
  <si>
    <r>
      <rPr>
        <strike/>
        <sz val="10"/>
        <color rgb="FFFF0000"/>
        <rFont val="Calibri"/>
        <family val="2"/>
      </rPr>
      <t>Mandated</t>
    </r>
    <r>
      <rPr>
        <sz val="10"/>
        <rFont val="Calibri"/>
        <family val="2"/>
      </rPr>
      <t xml:space="preserve">
</t>
    </r>
    <r>
      <rPr>
        <sz val="10"/>
        <color rgb="FF00B050"/>
        <rFont val="Calibri"/>
        <family val="2"/>
      </rPr>
      <t>Implied (lenient)</t>
    </r>
    <r>
      <rPr>
        <sz val="10"/>
        <rFont val="Calibri"/>
        <family val="2"/>
      </rPr>
      <t xml:space="preserve">
Document: Oncology Care Model Participation Agreement
Document a care plan that contains the 13 components in the Institute of Medicine Care Management Plan
...
13. Survivorship plan, including a summary of treatment and information on recommended follow-up activities and surveillance, as well as risk reduction and health promotion activities</t>
    </r>
  </si>
  <si>
    <r>
      <rPr>
        <strike/>
        <sz val="10"/>
        <color rgb="FFFF0000"/>
        <rFont val="Calibri"/>
        <family val="2"/>
      </rPr>
      <t xml:space="preserve">Mandated </t>
    </r>
    <r>
      <rPr>
        <sz val="10"/>
        <color rgb="FF00B050"/>
        <rFont val="Calibri"/>
        <family val="2"/>
      </rPr>
      <t xml:space="preserve">Implied (lenient) </t>
    </r>
    <r>
      <rPr>
        <b/>
        <strike/>
        <sz val="10"/>
        <color rgb="FFFF0000"/>
        <rFont val="Calibri"/>
        <family val="2"/>
      </rPr>
      <t xml:space="preserve">
</t>
    </r>
    <r>
      <rPr>
        <b/>
        <sz val="10"/>
        <color theme="1"/>
        <rFont val="Calibri"/>
        <family val="2"/>
      </rPr>
      <t xml:space="preserve">
Document:</t>
    </r>
    <r>
      <rPr>
        <sz val="10"/>
        <color theme="1"/>
        <rFont val="Calibri"/>
        <family val="2"/>
      </rPr>
      <t xml:space="preserve"> 42 CFR Part 425 (up to date as of 6/07/2022)
</t>
    </r>
    <r>
      <rPr>
        <strike/>
        <sz val="10"/>
        <color rgb="FFFF0000"/>
        <rFont val="Calibri"/>
        <family val="2"/>
      </rPr>
      <t xml:space="preserve">To be eligible for participation, the ACO must “describe how it will encourage and promote use of enabling technologies for improving care coordination for beneficiaries….may include one or more of the following….telehealth services, including remote patient monitoring…”
</t>
    </r>
    <r>
      <rPr>
        <sz val="10"/>
        <color rgb="FF00B050"/>
        <rFont val="Calibri"/>
        <family val="2"/>
      </rPr>
      <t>"The ACO must define, establish, implement, evaluate, and periodically update processes to accomplish the following...Coordinate care across and among primary care physicians, specialists, and acute and post-acute providers and suppliers. The ACO must...Have a written plan to...(C)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</si>
  <si>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rPr>
        <strike/>
        <sz val="10"/>
        <color rgb="FFFF0000"/>
        <rFont val="Calibri"/>
        <family val="2"/>
      </rPr>
      <t xml:space="preserve">Mandated </t>
    </r>
    <r>
      <rPr>
        <sz val="10"/>
        <color rgb="FF00B050"/>
        <rFont val="Calibri"/>
        <family val="2"/>
      </rPr>
      <t>Implied (lenient)</t>
    </r>
    <r>
      <rPr>
        <strike/>
        <sz val="10"/>
        <color rgb="FFFF0000"/>
        <rFont val="Calibri"/>
        <family val="2"/>
      </rPr>
      <t xml:space="preserve">
</t>
    </r>
    <r>
      <rPr>
        <b/>
        <sz val="10"/>
        <rFont val="Calibri"/>
        <family val="2"/>
      </rPr>
      <t>Document</t>
    </r>
    <r>
      <rPr>
        <b/>
        <strike/>
        <sz val="10"/>
        <color rgb="FFFF0000"/>
        <rFont val="Calibri"/>
        <family val="2"/>
      </rPr>
      <t>:</t>
    </r>
    <r>
      <rPr>
        <b/>
        <i/>
        <strike/>
        <sz val="10"/>
        <color rgb="FFFF0000"/>
        <rFont val="Calibri"/>
        <family val="2"/>
      </rPr>
      <t xml:space="preserve"> Maryland Primary Care Program Request for Applications </t>
    </r>
    <r>
      <rPr>
        <sz val="10"/>
        <color rgb="FF00B050"/>
        <rFont val="Calibri"/>
        <family val="2"/>
      </rPr>
      <t>MDPCP - 2021 Starters 1st AR Practice Participation Agreement</t>
    </r>
    <r>
      <rPr>
        <i/>
        <strike/>
        <sz val="10"/>
        <color rgb="FFFF0000"/>
        <rFont val="Calibri"/>
        <family val="2"/>
      </rPr>
      <t xml:space="preserve">
</t>
    </r>
    <r>
      <rPr>
        <strike/>
        <sz val="10"/>
        <color rgb="FFFF0000"/>
        <rFont val="Calibri"/>
        <family val="2"/>
      </rPr>
      <t xml:space="preserve">
All Participant Practices must know where in the medical neighborhood their attributed beneficiaries receive care and should coordinate beneficiary care accordingly. Participant Practices in Track 2 will be required to complete an assessment of their attributed beneficiaries’ health-related social needs and to conduct an inventory of resources and supports in the community to meet those needs (p. 19)
Participant Practices will develop and stage interventions to engage attributed beneficiaries before they require hospitalization. To successfully prevent avoidable hospitalizations, Participant Practices may leverage disease registries, staff such as health coaches and educators (including CHWs), and partnerships with the non-clinical community—all of which can help identify and address gaps in care for at-risk beneficiaries. (p. 20)
</t>
    </r>
    <r>
      <rPr>
        <sz val="10"/>
        <color rgb="FF00B050"/>
        <rFont val="Calibri"/>
        <family val="2"/>
      </rPr>
      <t>I. GENERAL CARE TRANSFORMATION REQUIREMENTS
Comprehensiveness and Coordination across the Continuum of Care	
Track 1
• Ensure coordinated referral management 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(Track 1 activities plus)
• Facilitate access to resources that are available in the MDPCP Practice’s community for MDPCP Beneficiaries with identified health-related social needs (pg. 62)</t>
    </r>
  </si>
  <si>
    <r>
      <rPr>
        <strike/>
        <sz val="10"/>
        <color rgb="FFFF0000"/>
        <rFont val="Calibri"/>
        <family val="2"/>
      </rPr>
      <t xml:space="preserve">Mandated </t>
    </r>
    <r>
      <rPr>
        <sz val="10"/>
        <color rgb="FF00B050"/>
        <rFont val="Calibri"/>
        <family val="2"/>
      </rPr>
      <t xml:space="preserve">Implied (lenient) </t>
    </r>
    <r>
      <rPr>
        <b/>
        <sz val="10"/>
        <color theme="1"/>
        <rFont val="Calibri"/>
        <family val="2"/>
      </rPr>
      <t xml:space="preserve">
Document:</t>
    </r>
    <r>
      <rPr>
        <sz val="10"/>
        <color theme="1"/>
        <rFont val="Calibri"/>
        <family val="2"/>
      </rPr>
      <t xml:space="preserve"> 42 CFR Part 425 (up to date as of 6/07/2022)</t>
    </r>
    <r>
      <rPr>
        <b/>
        <sz val="10"/>
        <color theme="1"/>
        <rFont val="Calibri"/>
        <family val="2"/>
      </rPr>
      <t xml:space="preserve">
</t>
    </r>
    <r>
      <rPr>
        <sz val="10"/>
        <color theme="1"/>
        <rFont val="Calibri"/>
        <family val="2"/>
      </rPr>
      <t xml:space="preserve">"The ACO must define, establish, implement, evaluate, and periodically update processes to accomplish the following…Coordinate care across and among primary care physicians, specialists, and acute and post-acute providers and suppliers." </t>
    </r>
  </si>
  <si>
    <r>
      <rPr>
        <strike/>
        <sz val="10"/>
        <color rgb="FFFF0000"/>
        <rFont val="Calibri"/>
        <family val="2"/>
      </rPr>
      <t>Mandated</t>
    </r>
    <r>
      <rPr>
        <sz val="10"/>
        <color rgb="FF00B050"/>
        <rFont val="Calibri"/>
        <family val="2"/>
      </rPr>
      <t xml:space="preserve"> Implied (lenient) </t>
    </r>
    <r>
      <rPr>
        <b/>
        <sz val="10"/>
        <color theme="1"/>
        <rFont val="Calibri"/>
        <family val="2"/>
      </rPr>
      <t xml:space="preserve">
Document: </t>
    </r>
    <r>
      <rPr>
        <sz val="10"/>
        <color theme="1"/>
        <rFont val="Calibri"/>
        <family val="2"/>
      </rPr>
      <t>42 CFR Part 425 (up to date as of 6/07/2022)</t>
    </r>
    <r>
      <rPr>
        <b/>
        <sz val="10"/>
        <color theme="1"/>
        <rFont val="Calibri"/>
        <family val="2"/>
      </rPr>
      <t xml:space="preserve">
</t>
    </r>
    <r>
      <rPr>
        <b/>
        <strike/>
        <sz val="10"/>
        <color rgb="FFFF0000"/>
        <rFont val="Calibri"/>
        <family val="2"/>
      </rPr>
      <t>"</t>
    </r>
    <r>
      <rPr>
        <strike/>
        <sz val="10"/>
        <color rgb="FFFF0000"/>
        <rFont val="Calibri"/>
        <family val="2"/>
      </rPr>
      <t xml:space="preserve">In addition to the processes described previously, we believe it is important for applicants to explain how they will develop the health information technology tools and infrastructure to accomplish care coordination across and among physicians and providers Adoption of health information technology is important for supporting care coordination by ACO participants and other providers outside the ACO in the following ways:
• Secure, private sharing of patient information.
• Reporting on quality data and aggregating data across providers and sites to track quality measures.
• Deploying clinical decision support tools that provide access to alerts and evidence based-guidelines.
</t>
    </r>
    <r>
      <rPr>
        <sz val="10"/>
        <color rgb="FF00B050"/>
        <rFont val="Calibri"/>
        <family val="2"/>
      </rPr>
      <t xml:space="preserve">"The ACO must define, establish, implement, evaluate, and periodically update processes to accomplish the following...Coordinate care across and among primary care physicians, specialists, and acute and post-acute providers and suppliers. </t>
    </r>
    <r>
      <rPr>
        <strike/>
        <sz val="10"/>
        <color rgb="FFFF0000"/>
        <rFont val="Calibri"/>
        <family val="2"/>
      </rPr>
      <t xml:space="preserve">
</t>
    </r>
    <r>
      <rPr>
        <sz val="10"/>
        <color rgb="FF00B050"/>
        <rFont val="Calibri"/>
        <family val="2"/>
      </rPr>
      <t>The ACO must...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</si>
  <si>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rPr>
        <strike/>
        <sz val="10"/>
        <color rgb="FFFF0000"/>
        <rFont val="Calibri"/>
        <family val="2"/>
      </rPr>
      <t xml:space="preserve">Not mandated or implied </t>
    </r>
    <r>
      <rPr>
        <sz val="10"/>
        <color rgb="FF00B050"/>
        <rFont val="Calibri"/>
        <family val="2"/>
      </rPr>
      <t xml:space="preserve">Implied (lenient) </t>
    </r>
    <r>
      <rPr>
        <sz val="10"/>
        <rFont val="Calibri"/>
        <family val="2"/>
      </rPr>
      <t xml:space="preserve">
</t>
    </r>
    <r>
      <rPr>
        <b/>
        <sz val="10"/>
        <color rgb="FF00B050"/>
        <rFont val="Calibri"/>
        <family val="2"/>
      </rPr>
      <t xml:space="preserve">Document: </t>
    </r>
    <r>
      <rPr>
        <sz val="10"/>
        <color rgb="FF00B050"/>
        <rFont val="Calibri"/>
        <family val="2"/>
      </rPr>
      <t>42 CFR Part 425 (up to date as of 6/07/2022)
"The ACO must... Have a written plan to...
(C)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</si>
  <si>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rPr>
        <strike/>
        <sz val="10"/>
        <color rgb="FFFF0000"/>
        <rFont val="Calibri (Body)"/>
      </rPr>
      <t xml:space="preserve">Mandated </t>
    </r>
    <r>
      <rPr>
        <sz val="10"/>
        <color rgb="FF00B050"/>
        <rFont val="Calibri (Body)"/>
      </rPr>
      <t xml:space="preserve"> Implied (lenient) </t>
    </r>
    <r>
      <rPr>
        <sz val="10"/>
        <rFont val="Calibri"/>
        <family val="2"/>
        <scheme val="minor"/>
      </rPr>
      <t xml:space="preserve">
</t>
    </r>
    <r>
      <rPr>
        <b/>
        <sz val="10"/>
        <rFont val="Calibri"/>
        <family val="2"/>
        <scheme val="minor"/>
      </rPr>
      <t>Document</t>
    </r>
    <r>
      <rPr>
        <sz val="10"/>
        <rFont val="Calibri"/>
        <family val="2"/>
        <scheme val="minor"/>
      </rPr>
      <t xml:space="preserve">: PCF Practice Participation Agreement
Patient and Caregiver Engagement involves PCF Beneficiaries in their own care decisions and ensures that PCF Beneficiaries guide PCF Practice improvements. The PCF Practice must implement a regular process for patients and caregivers to advise practice improvement. </t>
    </r>
    <r>
      <rPr>
        <sz val="10"/>
        <rFont val="Calibri (Body)"/>
      </rPr>
      <t>(</t>
    </r>
    <r>
      <rPr>
        <sz val="10"/>
        <color rgb="FF00B050"/>
        <rFont val="Calibri (Body)"/>
      </rPr>
      <t>pg. 70</t>
    </r>
    <r>
      <rPr>
        <sz val="10"/>
        <rFont val="Calibri (Body)"/>
      </rPr>
      <t>)</t>
    </r>
    <r>
      <rPr>
        <sz val="10"/>
        <rFont val="Calibri"/>
        <family val="2"/>
        <scheme val="minor"/>
      </rPr>
      <t xml:space="preserve">
</t>
    </r>
    <r>
      <rPr>
        <strike/>
        <sz val="10"/>
        <color rgb="FFFF0000"/>
        <rFont val="Calibri (Body)"/>
      </rPr>
      <t>Section 7.04 Patient Experience of Care Measure
a. The PCF Practice shall procure a CMS-approved vendor to conduct the Consumer Assessment of Healthcare Providers &amp; Systems (CAHPS®), also known as the Patient Experience of Care Surveys (PECS) (“PECS” hereafter). (p. 42)</t>
    </r>
  </si>
  <si>
    <r>
      <rPr>
        <strike/>
        <sz val="10"/>
        <color rgb="FFFF0000"/>
        <rFont val="Calibri"/>
        <family val="2"/>
      </rPr>
      <t xml:space="preserve">Mandated </t>
    </r>
    <r>
      <rPr>
        <sz val="10"/>
        <color rgb="FF00B050"/>
        <rFont val="Calibri"/>
        <family val="2"/>
      </rPr>
      <t xml:space="preserve">Implied (lenient) 
Document: 42 CFR Part 425 (up to date as of 6/07/2022)
"The ACO must define, establish, implement, evaluate, and periodically update processes to accomplish the following... Promote patient engagement. These processes must address the following areas... (v) Beneficiary engagement and shared decision-making that takes into account the beneficiaries' unique needs, preferences, values, and priorities; (vi) Written standards in place for beneficiary access and communication, and a process in place for beneficiaries to access their medical record...
The ACO must -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
</t>
    </r>
    <r>
      <rPr>
        <sz val="10"/>
        <color theme="1"/>
        <rFont val="Calibri"/>
        <family val="2"/>
      </rPr>
      <t xml:space="preserve">
</t>
    </r>
    <r>
      <rPr>
        <strike/>
        <sz val="10"/>
        <color rgb="FFFF0000"/>
        <rFont val="Calibri"/>
        <family val="2"/>
      </rPr>
      <t>'- ACOs are required to have a process to promote beneficiary engagement (42 CFr 425.112(b)(2))
'- ACOs are required to include a FFS beneficiary on its governing body (42 cfr 425.106(c)(2)).  As part of the governing body, the beneficiary provides the patient voice as the ACO improves its system of care. (F26)</t>
    </r>
  </si>
  <si>
    <r>
      <rPr>
        <sz val="10"/>
        <color rgb="FF00B050"/>
        <rFont val="Calibri"/>
        <family val="2"/>
      </rPr>
      <t>Mandated (strict)</t>
    </r>
    <r>
      <rPr>
        <sz val="10"/>
        <rFont val="Calibri"/>
        <family val="2"/>
      </rPr>
      <t xml:space="preserve"> </t>
    </r>
    <r>
      <rPr>
        <strike/>
        <sz val="10"/>
        <color rgb="FFFF0000"/>
        <rFont val="Calibri"/>
        <family val="2"/>
      </rPr>
      <t>Implied</t>
    </r>
    <r>
      <rPr>
        <sz val="10"/>
        <rFont val="Calibri"/>
        <family val="2"/>
      </rPr>
      <t xml:space="preserve">
</t>
    </r>
    <r>
      <rPr>
        <b/>
        <sz val="10"/>
        <rFont val="Calibri"/>
        <family val="2"/>
      </rPr>
      <t>Document</t>
    </r>
    <r>
      <rPr>
        <sz val="10"/>
        <rFont val="Calibri"/>
        <family val="2"/>
      </rPr>
      <t xml:space="preserve">: PCF Practice Participation Agreement
</t>
    </r>
    <r>
      <rPr>
        <sz val="10"/>
        <color rgb="FF00B050"/>
        <rFont val="Calibri"/>
        <family val="2"/>
      </rPr>
      <t xml:space="preserve">Care Management supports the optimal management of complex care targeted to those most likely to benefit. The PCF Practice must provide risk-stratified care management. If in Practice Risk Group 3 or 4, the PCF Practice must deepen this work by </t>
    </r>
    <r>
      <rPr>
        <u/>
        <sz val="10"/>
        <color rgb="FF00B050"/>
        <rFont val="Calibri"/>
        <family val="2"/>
      </rPr>
      <t>engaging high-risk PCF Beneficiaries in health care planning</t>
    </r>
    <r>
      <rPr>
        <sz val="10"/>
        <color rgb="FF00B050"/>
        <rFont val="Calibri"/>
        <family val="2"/>
      </rPr>
      <t xml:space="preserve"> and ensuring that PCF Beneficiaries receive appropriate services from other health care providers (e.g., DME items and services).</t>
    </r>
    <r>
      <rPr>
        <sz val="10"/>
        <rFont val="Calibri"/>
        <family val="2"/>
      </rPr>
      <t xml:space="preserve">
Additional Requirement for Practice Risk Groups 3 &amp; 4:</t>
    </r>
    <r>
      <rPr>
        <b/>
        <sz val="10"/>
        <rFont val="Calibri"/>
        <family val="2"/>
      </rPr>
      <t xml:space="preserve">
</t>
    </r>
    <r>
      <rPr>
        <sz val="10"/>
        <rFont val="Calibri"/>
        <family val="2"/>
      </rPr>
      <t xml:space="preserve">• Collaborate with all high-risk PCF Beneficiaries to </t>
    </r>
    <r>
      <rPr>
        <u/>
        <sz val="10"/>
        <rFont val="Calibri"/>
        <family val="2"/>
      </rPr>
      <t>develop and maintain documented personalized care plans</t>
    </r>
    <r>
      <rPr>
        <sz val="10"/>
        <rFont val="Calibri"/>
        <family val="2"/>
      </rPr>
      <t xml:space="preserve"> addressing their goals, preferences, and values. (</t>
    </r>
    <r>
      <rPr>
        <sz val="10"/>
        <color rgb="FF00B050"/>
        <rFont val="Calibri"/>
        <family val="2"/>
      </rPr>
      <t>pg. 70</t>
    </r>
    <r>
      <rPr>
        <sz val="10"/>
        <rFont val="Calibri"/>
        <family val="2"/>
      </rPr>
      <t>)</t>
    </r>
  </si>
  <si>
    <r>
      <rPr>
        <strike/>
        <sz val="10"/>
        <color rgb="FFFF0000"/>
        <rFont val="Calibri"/>
        <family val="2"/>
      </rPr>
      <t xml:space="preserve">Implied
CAHPS: Access to Specialists
CAHPS: Care Coordination
CAHPS: Courteous and Helpful Office Staff
CAHPS: Getting Timely Care, Appointments, and Information
CAHPS: Health Promotion and Education
CAHPS: Health Status/Functional Status
CAHPS: How Well Your Providers Communicate
CAHPS: Patients' Rating of Provider
CAHPS: Shared Decision Making
CAHPS: Stewardship of Patient Resources
</t>
    </r>
    <r>
      <rPr>
        <sz val="10"/>
        <rFont val="Calibri"/>
        <family val="2"/>
      </rPr>
      <t xml:space="preserve">
</t>
    </r>
    <r>
      <rPr>
        <sz val="10"/>
        <color rgb="FF00B050"/>
        <rFont val="Calibri"/>
        <family val="2"/>
      </rPr>
      <t>Mandated (strict)</t>
    </r>
    <r>
      <rPr>
        <sz val="10"/>
        <rFont val="Calibri"/>
        <family val="2"/>
      </rPr>
      <t xml:space="preserve">
</t>
    </r>
    <r>
      <rPr>
        <sz val="10"/>
        <color rgb="FF00B050"/>
        <rFont val="Calibri"/>
        <family val="2"/>
      </rPr>
      <t>VII. Care Improvement Objectives
A. General
1. The ACO shall implement processes and protocols that relate to the following objectives for patient-centered care:
(d) Providing Beneficiaries access to their own medical records and to clinical knowledge so that they may make informed choices about their care.
(e) Ensuring individualized care for Beneficiaries, such as through personalized care plans.</t>
    </r>
  </si>
  <si>
    <r>
      <t xml:space="preserve">Not mandated or implied
</t>
    </r>
    <r>
      <rPr>
        <strike/>
        <sz val="10"/>
        <color rgb="FFFF0000"/>
        <rFont val="Calibri"/>
        <family val="2"/>
      </rPr>
      <t xml:space="preserve">
Implied
This model incorporates a quality metric that measures the utilization of the Medically Assisted Treatment for Opioids.</t>
    </r>
  </si>
  <si>
    <r>
      <rPr>
        <strike/>
        <sz val="10"/>
        <color rgb="FFFF0000"/>
        <rFont val="Calibri"/>
        <family val="2"/>
      </rPr>
      <t xml:space="preserve">Implied </t>
    </r>
    <r>
      <rPr>
        <sz val="10"/>
        <color rgb="FF00B050"/>
        <rFont val="Calibri"/>
        <family val="2"/>
      </rPr>
      <t>Not mandated or implied</t>
    </r>
    <r>
      <rPr>
        <sz val="10"/>
        <rFont val="Calibri"/>
        <family val="2"/>
      </rPr>
      <t xml:space="preserve">
</t>
    </r>
    <r>
      <rPr>
        <strike/>
        <sz val="10"/>
        <color rgb="FFFF0000"/>
        <rFont val="Calibri"/>
        <family val="2"/>
      </rPr>
      <t>There will be trained staff at the participant site who will need to look at the cost and quality profile of their APM participation.</t>
    </r>
    <r>
      <rPr>
        <sz val="10"/>
        <rFont val="Calibri"/>
        <family val="2"/>
      </rPr>
      <t xml:space="preserve">
</t>
    </r>
  </si>
  <si>
    <r>
      <rPr>
        <sz val="10"/>
        <color rgb="FF00B050"/>
        <rFont val="Calibri"/>
        <family val="2"/>
      </rPr>
      <t>Not mandated or implied</t>
    </r>
    <r>
      <rPr>
        <sz val="10"/>
        <rFont val="Calibri"/>
        <family val="2"/>
      </rPr>
      <t xml:space="preserve">
</t>
    </r>
    <r>
      <rPr>
        <strike/>
        <sz val="10"/>
        <color rgb="FFFF0000"/>
        <rFont val="Calibri"/>
        <family val="2"/>
      </rPr>
      <t xml:space="preserve">Implied
There will be trained staff at the participant site who will need to look at the cost and quality profile of their APM participation.
</t>
    </r>
    <r>
      <rPr>
        <sz val="10"/>
        <rFont val="Calibri"/>
        <family val="2"/>
      </rPr>
      <t xml:space="preserve">
</t>
    </r>
  </si>
  <si>
    <r>
      <rPr>
        <strike/>
        <sz val="10"/>
        <color rgb="FFFF0000"/>
        <rFont val="Calibri (Body)"/>
      </rPr>
      <t xml:space="preserve">Mandated </t>
    </r>
    <r>
      <rPr>
        <sz val="10"/>
        <color rgb="FF00B050"/>
        <rFont val="Calibri (Body)"/>
      </rPr>
      <t>Implied (lenient)</t>
    </r>
    <r>
      <rPr>
        <sz val="10"/>
        <rFont val="Calibri"/>
        <family val="2"/>
        <scheme val="minor"/>
      </rPr>
      <t xml:space="preserve">
</t>
    </r>
    <r>
      <rPr>
        <b/>
        <i/>
        <sz val="10"/>
        <rFont val="Calibri"/>
        <family val="2"/>
        <scheme val="minor"/>
      </rPr>
      <t xml:space="preserve">
</t>
    </r>
    <r>
      <rPr>
        <b/>
        <sz val="10"/>
        <rFont val="Calibri"/>
        <family val="2"/>
        <scheme val="minor"/>
      </rPr>
      <t>Document:</t>
    </r>
    <r>
      <rPr>
        <i/>
        <sz val="10"/>
        <rFont val="Calibri"/>
        <family val="2"/>
        <scheme val="minor"/>
      </rPr>
      <t xml:space="preserve"> </t>
    </r>
    <r>
      <rPr>
        <b/>
        <i/>
        <strike/>
        <sz val="10"/>
        <color rgb="FFFF0000"/>
        <rFont val="Calibri (Body)"/>
      </rPr>
      <t xml:space="preserve">Maryland Total Cost of Care Model State Agreement 
</t>
    </r>
    <r>
      <rPr>
        <strike/>
        <sz val="10"/>
        <color rgb="FFFF0000"/>
        <rFont val="Calibri (Body)"/>
      </rPr>
      <t xml:space="preserve">
Appendix C: The State and CMS will continue to calculate hospital savings, recognizing that investments
will be made in non-hospital settings to produce hospital savings. This effort will inform CMS’s determination pursuant to Section 11 and Section 12 of this Agreement as to whether to add, modify, or eliminate </t>
    </r>
    <r>
      <rPr>
        <strike/>
        <u/>
        <sz val="10"/>
        <color rgb="FFFF0000"/>
        <rFont val="Calibri (Body)"/>
      </rPr>
      <t>Model Programs</t>
    </r>
    <r>
      <rPr>
        <strike/>
        <sz val="10"/>
        <color rgb="FFFF0000"/>
        <rFont val="Calibri (Body)"/>
      </rPr>
      <t xml:space="preserve"> as needed, based on the hospitals’ performance. (p. vi)
Appendix D: Additionally, Regulated Maryland Hospitals will remain subject to the reporting requirements
under Medicare’s Hospital Inpatient </t>
    </r>
    <r>
      <rPr>
        <strike/>
        <u/>
        <sz val="10"/>
        <color rgb="FFFF0000"/>
        <rFont val="Calibri (Body)"/>
      </rPr>
      <t>Quality Reporting (IQR) and Hospital Outpatient Quality Reporting (OQR) programs</t>
    </r>
    <r>
      <rPr>
        <strike/>
        <sz val="10"/>
        <color rgb="FFFF0000"/>
        <rFont val="Calibri (Body)"/>
      </rPr>
      <t xml:space="preserve">. (p. vii)
Quality Measures:
1. Acute Hospital Utilization
2. CG-CAHPS Survey 3.0 - Modified for CPC+
3. Controlling High Blood Pressure
4. Diabetes: Hemoglobin A1c (HbA1c) Poor Control (&gt;9%)
5. Emergency Department Utilization
</t>
    </r>
    <r>
      <rPr>
        <sz val="10"/>
        <color rgb="FF00B050"/>
        <rFont val="Calibri (Body)"/>
      </rPr>
      <t>I. GENERAL CARE TRANSFORMATION REQUIREMENTS
Beneficiary &amp; Caregiver Experience	
Track 1
• Convene a Patient-Family/ Caregiver Advisory Council (PFAC) at least annually and integrate PFAC recommendations into care and quality improvement activities.	
Track 2 (Track 1 activities plus)
• Engage MDPCP Beneficiaries and caregivers in a collaborative process for advance care planning (pg. 64)
Planned Care for Health Outcomes
• Continuously improve the MDPCP Practice’s performance on key outcomes, including cost of care, electronic clinical quality measures, beneficiary experience, and utilization measures. (pg. 64)</t>
    </r>
  </si>
  <si>
    <r>
      <rPr>
        <sz val="10"/>
        <color rgb="FF00B050"/>
        <rFont val="Calibri (Body)"/>
      </rPr>
      <t xml:space="preserve">Not mandated or implied </t>
    </r>
    <r>
      <rPr>
        <sz val="10"/>
        <rFont val="Calibri"/>
        <family val="2"/>
        <scheme val="minor"/>
      </rPr>
      <t xml:space="preserve">
</t>
    </r>
    <r>
      <rPr>
        <strike/>
        <sz val="10"/>
        <color rgb="FFFF0000"/>
        <rFont val="Calibri (Body)"/>
      </rPr>
      <t>Mandated
Document: VT All-Payer ACO Participation Agreement singed on 10/27/16
Access to Care Target: getting timely care, appointments, and information.  The state must achieve the 75th percentile, as compared to national Medicare performance, for the percent of VMA ACO or Modified next Generation ACO-aligned Medicare beneficiaries who state that they are getting timely care, appointments, and information. 
Model quality measures include:
-Percentage of Medicaid enrollees attributed to the ACO
-Percentage of Medicaid adolescents with well-care visits</t>
    </r>
  </si>
  <si>
    <r>
      <rPr>
        <strike/>
        <sz val="10"/>
        <color rgb="FFFF0000"/>
        <rFont val="Calibri (Body)"/>
      </rPr>
      <t xml:space="preserve">Implied Alternate Measure Set measure "Preventive Care and Screening: Tobacco Use: Screening and Cessation Intervention - NQF #0028"
</t>
    </r>
    <r>
      <rPr>
        <sz val="10"/>
        <color rgb="FF00B050"/>
        <rFont val="Calibri (Body)"/>
      </rPr>
      <t xml:space="preserve">
Mandated (strict)
Document: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Alternate Quality Measures
• Preventive Care &amp; Screening: Tobacco Use: Screening &amp;
Cessation Intervention (NQF #0028) (QDC) </t>
    </r>
  </si>
  <si>
    <r>
      <rPr>
        <strike/>
        <sz val="10"/>
        <color rgb="FFFF0000"/>
        <rFont val="Calibri"/>
        <family val="2"/>
      </rPr>
      <t xml:space="preserve">Implied
CAHPS measures
</t>
    </r>
    <r>
      <rPr>
        <b/>
        <sz val="10"/>
        <color rgb="FF00B050"/>
        <rFont val="Calibri"/>
        <family val="2"/>
      </rPr>
      <t xml:space="preserve">
Mandated (strict) 
</t>
    </r>
    <r>
      <rPr>
        <sz val="10"/>
        <color rgb="FF00B050"/>
        <rFont val="Calibri"/>
        <family val="2"/>
      </rPr>
      <t>VII. Care Improvement Objectives
A. General
1. The ACO shall implement processes and protocols that relate to the following objectives for patient-centered care:
(e) Ensuring individualized care for Beneficiaries, such as through personalized care plans.</t>
    </r>
  </si>
  <si>
    <r>
      <rPr>
        <sz val="10"/>
        <color rgb="FF00B050"/>
        <rFont val="Calibri"/>
        <family val="2"/>
      </rPr>
      <t xml:space="preserve">Not mandated or implied </t>
    </r>
    <r>
      <rPr>
        <strike/>
        <sz val="10"/>
        <color rgb="FFFF0000"/>
        <rFont val="Calibri"/>
        <family val="2"/>
      </rPr>
      <t>Implied</t>
    </r>
    <r>
      <rPr>
        <b/>
        <strike/>
        <sz val="10"/>
        <color rgb="FFFF0000"/>
        <rFont val="Calibri"/>
        <family val="2"/>
      </rPr>
      <t xml:space="preserve">
</t>
    </r>
    <r>
      <rPr>
        <b/>
        <i/>
        <strike/>
        <sz val="10"/>
        <color rgb="FFFF0000"/>
        <rFont val="Calibri"/>
        <family val="2"/>
      </rPr>
      <t xml:space="preserve">Document: Maryland Total Cost of Care Model State Agreement </t>
    </r>
    <r>
      <rPr>
        <strike/>
        <sz val="10"/>
        <color rgb="FFFF0000"/>
        <rFont val="Calibri"/>
        <family val="2"/>
      </rPr>
      <t xml:space="preserve">
Payment for Alcohol and Substance Use Disorder. The State may submit to CMS a proposal to include payments for Medicare beneficiaries’ alcohol, substance use disorder and wrap-around recovery services in a new or existing Model Program. CMS will only approve such proposal if it determines that it has the legal authority to do so. (p.35)</t>
    </r>
  </si>
  <si>
    <r>
      <rPr>
        <sz val="10"/>
        <color rgb="FF00B050"/>
        <rFont val="Calibri"/>
        <family val="2"/>
      </rPr>
      <t xml:space="preserve">Not mandated or implied </t>
    </r>
    <r>
      <rPr>
        <sz val="10"/>
        <rFont val="Calibri"/>
        <family val="2"/>
      </rPr>
      <t xml:space="preserve">
</t>
    </r>
    <r>
      <rPr>
        <strike/>
        <sz val="10"/>
        <color rgb="FFFF0000"/>
        <rFont val="Calibri"/>
        <family val="2"/>
      </rPr>
      <t xml:space="preserve">Implied
Quality measures:
-Diabetes Mellitus: Hemoglobin A1c Poor Control
-Prevalence of chronic disease for COPD, hypertension and diabetes
</t>
    </r>
  </si>
  <si>
    <t>Comparison (PY 2022)</t>
  </si>
  <si>
    <t>ViT</t>
  </si>
  <si>
    <t>PY2022</t>
  </si>
  <si>
    <t>IA YEAR OVER YEAR COMPARISONS</t>
  </si>
  <si>
    <t>Reason Included in PY 2022 IA Assessment</t>
  </si>
  <si>
    <t>GPDC</t>
  </si>
  <si>
    <t xml:space="preserve">Kidney Care Choices - Kidney Care First </t>
  </si>
  <si>
    <t xml:space="preserve">Kidney Care Choices - Comprehensive Kidney Care Contracting </t>
  </si>
  <si>
    <t>MDPCP</t>
  </si>
  <si>
    <t>OCM</t>
  </si>
  <si>
    <t># of IAs included</t>
  </si>
  <si>
    <t>Models</t>
  </si>
  <si>
    <r>
      <t xml:space="preserve">Implied (lenient)
</t>
    </r>
    <r>
      <rPr>
        <strike/>
        <sz val="10"/>
        <color rgb="FFFF0000"/>
        <rFont val="Calibri"/>
        <family val="2"/>
      </rPr>
      <t>Participating in an ACO is a form of federal research.</t>
    </r>
    <r>
      <rPr>
        <sz val="10"/>
        <rFont val="Calibri"/>
        <family val="2"/>
      </rPr>
      <t xml:space="preserve">
</t>
    </r>
    <r>
      <rPr>
        <sz val="10"/>
        <color rgb="FF00B050"/>
        <rFont val="Calibri"/>
        <family val="2"/>
      </rPr>
      <t>XIV. Participation in Evaluation, Shared Learning Activities, and Site Visits
A. Evaluation Requirement
1. General
(a) The ACO shall participate and cooperate in any independent evaluation activities conducted by CMS and/or its designees aimed at assessing the impact of the Initiative and the Vermont All-Payer ACO Model on the goals of better health, better health care, and lower Medicare per capita costs for Initiative Beneficiaries. The ACO shall require its Initiative Participants and Preferred Providers to participate and cooperate in any such independent evaluation activities conducted by CMS and/or its designees.
(b) The ACO shall ensure that it has written agreements and/or legal relationships with any individuals and entities performing functions and services related to ACO Activities, that are necessary to ensure CMS or its designees can carry out evaluation activities.
2. Primary Data
In its evaluation activities, CMS may collect qualitative and quantitative data from the following sources:
a) Site visits;
(b) Interviews with Beneficiaries and their caregivers;
(c) Focus groups of Beneficiaries and their caregivers;
(d) Interviews with ACO, Initiative Participant and Preferred Provider staff;
(e) Focus groups with ACO, Initiative Participant and Preferred Provider staff;
(f) Direct observation of Beneficiary interactions with Initiative Participant and Preferred Provider staff, care management meetings among Initiative Participant and Preferred Provider staff, and other activities related to the ACO’s participation in the Initiative; and
(g) Surveys.
3. Secondary Data
In its evaluation activities, CMS may use data or information submitted by the ACO as well as claims submitted to CMS for items and services furnished to Beneficiaries. This data may include, but is not limited to:
(a) Survey data from CAHPS surveys;
(b) Clinical data such as lab values;
(c) Medical records; and
(d) ACO Implementation Plans.</t>
    </r>
  </si>
  <si>
    <r>
      <t xml:space="preserve">Mandated (strict)
</t>
    </r>
    <r>
      <rPr>
        <strike/>
        <sz val="10"/>
        <color rgb="FFFF0000"/>
        <rFont val="Calibri (Body)"/>
      </rPr>
      <t xml:space="preserve">Quality Measure #001, Diabetes: Hemoglobin A1c (HbA1c) Poor Control </t>
    </r>
    <r>
      <rPr>
        <sz val="10"/>
        <color theme="1"/>
        <rFont val="Calibri"/>
        <family val="2"/>
        <scheme val="minor"/>
      </rPr>
      <t xml:space="preserve">
If part of ACO panel of beneficiaries 
</t>
    </r>
    <r>
      <rPr>
        <sz val="10"/>
        <color rgb="FF00B050"/>
        <rFont val="Calibri (Body)"/>
      </rPr>
      <t>"The ACO must define, establish, implement, evaluate, and periodically update processes to accomplish the following: Have a written plan to: (A) Implement an individualized care program that promotes improved outcomes for, at a
minimum, the ACO's high-risk and multiple chronic condition patients. (B) Identify additional target populations that would benefit from individualized care plans."</t>
    </r>
  </si>
  <si>
    <r>
      <t xml:space="preserve">Mandated (strict)
</t>
    </r>
    <r>
      <rPr>
        <b/>
        <sz val="10"/>
        <color theme="1"/>
        <rFont val="Calibri"/>
        <family val="2"/>
        <scheme val="minor"/>
      </rPr>
      <t>Document</t>
    </r>
    <r>
      <rPr>
        <sz val="10"/>
        <color theme="1"/>
        <rFont val="Calibri"/>
        <family val="2"/>
        <scheme val="minor"/>
      </rPr>
      <t>: Oncology Care Model Participation Agreement
Preventive Care and Screening: Screening for Clinical Depression and Follow-Up Plan (NQF 0418, PQRS 134) (p. D 1 of 5)</t>
    </r>
  </si>
  <si>
    <r>
      <t xml:space="preserve">Mandated (strict)
</t>
    </r>
    <r>
      <rPr>
        <b/>
        <sz val="10"/>
        <color theme="9" tint="-0.249977111117893"/>
        <rFont val="Calibri (Body)"/>
      </rPr>
      <t xml:space="preserve">Document: </t>
    </r>
    <r>
      <rPr>
        <sz val="10"/>
        <color theme="9" tint="-0.249977111117893"/>
        <rFont val="Calibri (Body)"/>
      </rPr>
      <t xml:space="preserve">MDPCP - 2021 Starters 1st AR Practice Participation Agreement
9.2 Care Management Fee (CMF)
(e) Examples of permitted uses of the HEART Payment  for those MDPCP Beneficiaries that meet the criteria in Article 9.2(c)(iv) include, but are not limited to:
(i) To pay for services that address financial sustainability, language barriers, and social determinants of health such as housing, food, transportation, education, and employment;
(ii) To pay for care transformation, behavioral health, telehealth, remote patient management technology, chronic disease management and prevention services;
(iii) To pay for services intended to promote maternal and infant health; 
(iv) To pay for the collection and/or analysis of demographic and quality data that will inform and direct services that address the needs of its underserved populations. (pg. 28)
II. HEART PAYMENT-SPECIFIC CARE TRANSFORMATION REQUIREMENTS
Beneficiary &amp; Caregiver Experience
• Engage beneficiaries and caregivers in identifying and mitigating barriers to recommended resources (i.e. assistance with enrollment in additional eligible benefits and/or supports)
• Build practice capacity to </t>
    </r>
    <r>
      <rPr>
        <u/>
        <sz val="10"/>
        <color theme="9" tint="-0.249977111117893"/>
        <rFont val="Calibri (Body)"/>
      </rPr>
      <t>provide culturally competent care</t>
    </r>
    <r>
      <rPr>
        <sz val="10"/>
        <color theme="9" tint="-0.249977111117893"/>
        <rFont val="Calibri (Body)"/>
      </rPr>
      <t xml:space="preserve"> and strong patient-provider partnerships through</t>
    </r>
    <r>
      <rPr>
        <u/>
        <sz val="10"/>
        <color theme="9" tint="-0.249977111117893"/>
        <rFont val="Calibri (Body)"/>
      </rPr>
      <t xml:space="preserve"> activities such as access to language interpreter services, extending linguistic competency beyond the clinical encounter, providing staff with training on implicit bias</t>
    </r>
    <r>
      <rPr>
        <sz val="10"/>
        <color theme="9" tint="-0.249977111117893"/>
        <rFont val="Calibri (Body)"/>
      </rPr>
      <t xml:space="preserve">, cultural competency, or other related knowledge and skills
• </t>
    </r>
    <r>
      <rPr>
        <u/>
        <sz val="10"/>
        <color theme="9" tint="-0.249977111117893"/>
        <rFont val="Calibri (Body)"/>
      </rPr>
      <t>Take action to ensure racial, ethnic, and socioeconomic diversity among PFAC members that represents the community served by the practice</t>
    </r>
    <r>
      <rPr>
        <sz val="10"/>
        <color theme="9" tint="-0.249977111117893"/>
        <rFont val="Calibri (Body)"/>
      </rPr>
      <t xml:space="preserve"> (pg. 65)</t>
    </r>
  </si>
  <si>
    <r>
      <t xml:space="preserve">Mandated (strict)
</t>
    </r>
    <r>
      <rPr>
        <b/>
        <sz val="10"/>
        <color theme="9" tint="-0.249977111117893"/>
        <rFont val="Calibri (Body)"/>
      </rPr>
      <t xml:space="preserve">Document: </t>
    </r>
    <r>
      <rPr>
        <sz val="10"/>
        <color theme="9" tint="-0.249977111117893"/>
        <rFont val="Calibri (Body)"/>
      </rPr>
      <t xml:space="preserve">MDPCP - 2021 Starters 1st AR Practice Participation Agreement
II. HEART PAYMENT-SPECIFIC CARE TRANSFORMATION REQUIREMENTS
Care Management	
• Provide holistic high intensity care management that may include coordination for essential clothing, education/employment support, access to safe exercise facilities, and emergency preparation needs. 
• Provide an MDPCP Beneficiary experiencing interpersonal violence/toxic stress with services such as ongoing safety planning and management or linkages to community-based social services and mental health agencies with interpersonal violence experience
• </t>
    </r>
    <r>
      <rPr>
        <u/>
        <sz val="10"/>
        <color theme="9" tint="-0.249977111117893"/>
        <rFont val="Calibri (Body)"/>
      </rPr>
      <t>Provide one-on-one case management or educational services to assist MDPCP Beneficiary in addressing food insecurity and access to safe water. Assist the MDPCP Beneficiary in accessing community-based food and nutrition resources, such as food pantries, farmers market voucher programs, etc.</t>
    </r>
    <r>
      <rPr>
        <sz val="10"/>
        <color theme="9" tint="-0.249977111117893"/>
        <rFont val="Calibri (Body)"/>
      </rPr>
      <t xml:space="preserve"> (pg. 65)</t>
    </r>
  </si>
  <si>
    <r>
      <t xml:space="preserve">Implied (lenient)
</t>
    </r>
    <r>
      <rPr>
        <b/>
        <sz val="10"/>
        <color theme="9" tint="-0.249977111117893"/>
        <rFont val="Calibri"/>
        <family val="2"/>
        <scheme val="minor"/>
      </rPr>
      <t>Document</t>
    </r>
    <r>
      <rPr>
        <sz val="10"/>
        <color theme="9" tint="-0.249977111117893"/>
        <rFont val="Calibri"/>
        <family val="2"/>
        <scheme val="minor"/>
      </rPr>
      <t xml:space="preserve">: ViT Participation Agreement Final clean 3.25.2021
</t>
    </r>
    <r>
      <rPr>
        <u/>
        <sz val="10"/>
        <color theme="9" tint="-0.249977111117893"/>
        <rFont val="Calibri (Body)"/>
      </rPr>
      <t>Performance-Based Incentive Payments (PBIP) Quality Measures</t>
    </r>
    <r>
      <rPr>
        <sz val="10"/>
        <color theme="9" tint="-0.249977111117893"/>
        <rFont val="Calibri"/>
        <family val="2"/>
        <scheme val="minor"/>
      </rPr>
      <t xml:space="preserve">
NQF 3400: Use of pharmacotherapy for OUD
- Measure modified to be specific to Medicare beneficiaries.
NQF 0004: Initiation and Engagement of Alcohol and Other Drug Abuse or Dependence Treatment
- Use specifications as defined.
NQF 3175 Continuity of Pharmacotherapy for OUD	
- Use specifications as defined.
Emergency Department (ED) Use Due to Opioid Overdose
- CMS will develop specifications to capture the rate of ED visits for opioid overdose events using ICD-9 or ICD-10 diagnosis codes for Medicare beneficiaries aged 18 and older. (pg. 37)
1.	The Participant shall establish an </t>
    </r>
    <r>
      <rPr>
        <u/>
        <sz val="10"/>
        <color theme="9" tint="-0.249977111117893"/>
        <rFont val="Calibri (Body)"/>
      </rPr>
      <t xml:space="preserve">OUD Care Team </t>
    </r>
    <r>
      <rPr>
        <sz val="10"/>
        <color theme="9" tint="-0.249977111117893"/>
        <rFont val="Calibri"/>
        <family val="2"/>
        <scheme val="minor"/>
      </rPr>
      <t>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t>
    </r>
  </si>
  <si>
    <r>
      <t xml:space="preserve">Implied (lenient)
</t>
    </r>
    <r>
      <rPr>
        <b/>
        <sz val="10"/>
        <color theme="9" tint="-0.249977111117893"/>
        <rFont val="Calibri"/>
        <family val="2"/>
        <scheme val="minor"/>
      </rPr>
      <t>Document</t>
    </r>
    <r>
      <rPr>
        <sz val="10"/>
        <color theme="9" tint="-0.249977111117893"/>
        <rFont val="Calibri"/>
        <family val="2"/>
        <scheme val="minor"/>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t>
    </r>
    <r>
      <rPr>
        <u/>
        <sz val="10"/>
        <color theme="9" tint="-0.249977111117893"/>
        <rFont val="Calibri (Body)"/>
      </rPr>
      <t>psychiatric, psychological, or counseling services (or any combination of such services), as appropriate</t>
    </r>
    <r>
      <rPr>
        <sz val="10"/>
        <color theme="9" tint="-0.249977111117893"/>
        <rFont val="Calibri"/>
        <family val="2"/>
        <scheme val="minor"/>
      </rPr>
      <t xml:space="preserve">; social support services, as appropriate; and care management and care coordination services, including coordination with other providers of services and suppliers not on an OUD Care Team. (pg. 5)
1.	The Participant shall establish an OUD Care Team by employing or contracting with heath care practitioners to include, at a minimum:
      i.	at least one physician (as defined in section 1861(r)(1) of the Act) who will </t>
    </r>
    <r>
      <rPr>
        <u/>
        <sz val="10"/>
        <color theme="9" tint="-0.249977111117893"/>
        <rFont val="Calibri (Body)"/>
      </rPr>
      <t>furnish primary care services or addiction treatment services</t>
    </r>
    <r>
      <rPr>
        <sz val="10"/>
        <color theme="9" tint="-0.249977111117893"/>
        <rFont val="Calibri"/>
        <family val="2"/>
        <scheme val="minor"/>
      </rPr>
      <t xml:space="preserve"> to one or more Participating Beneficiaries; and
      ii.	at least one Eligible Practitioner who will </t>
    </r>
    <r>
      <rPr>
        <u/>
        <sz val="10"/>
        <color theme="9" tint="-0.249977111117893"/>
        <rFont val="Calibri (Body)"/>
      </rPr>
      <t>furnish primary care services or addiction treatment services</t>
    </r>
    <r>
      <rPr>
        <sz val="10"/>
        <color theme="9" tint="-0.249977111117893"/>
        <rFont val="Calibri"/>
        <family val="2"/>
        <scheme val="minor"/>
      </rPr>
      <t xml:space="preserve"> to one or more Participating Beneficiaries. 
2.	The Participant may include in its OUD Care Team other practitioners licensed under state law to </t>
    </r>
    <r>
      <rPr>
        <u/>
        <sz val="10"/>
        <color theme="9" tint="-0.249977111117893"/>
        <rFont val="Calibri (Body)"/>
      </rPr>
      <t>furnish psychiatric, psychological, counseling, and social services</t>
    </r>
    <r>
      <rPr>
        <sz val="10"/>
        <color theme="9" tint="-0.249977111117893"/>
        <rFont val="Calibri"/>
        <family val="2"/>
        <scheme val="minor"/>
      </rPr>
      <t xml:space="preserve"> to Applicable Beneficiaries.
3.	The Participant shall have a collaborative, integrated relationship with each OUD Care Team member. (pg. 7)</t>
    </r>
  </si>
  <si>
    <r>
      <t xml:space="preserve">Implied (lenient)
</t>
    </r>
    <r>
      <rPr>
        <b/>
        <sz val="10"/>
        <color theme="9" tint="-0.249977111117893"/>
        <rFont val="Calibri"/>
        <family val="2"/>
        <scheme val="minor"/>
      </rPr>
      <t>Document</t>
    </r>
    <r>
      <rPr>
        <sz val="10"/>
        <color theme="9" tint="-0.249977111117893"/>
        <rFont val="Calibri"/>
        <family val="2"/>
        <scheme val="minor"/>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t>
    </r>
    <r>
      <rPr>
        <u/>
        <sz val="10"/>
        <color theme="9" tint="-0.249977111117893"/>
        <rFont val="Calibri (Body)"/>
      </rPr>
      <t>psychiatric, psychological, or counseling services (or any combination of such services), as appropriate</t>
    </r>
    <r>
      <rPr>
        <sz val="10"/>
        <color theme="9" tint="-0.249977111117893"/>
        <rFont val="Calibri"/>
        <family val="2"/>
        <scheme val="minor"/>
      </rPr>
      <t>; social support services, as appropriate; and care management and care coordination services, including coordination with other providers of services and suppliers not on an OUD Care Team. (pg. 5)"</t>
    </r>
  </si>
  <si>
    <r>
      <t xml:space="preserve">Mandated (strict)
</t>
    </r>
    <r>
      <rPr>
        <b/>
        <sz val="10"/>
        <color theme="9" tint="-0.249977111117893"/>
        <rFont val="Calibri"/>
        <family val="2"/>
        <scheme val="minor"/>
      </rPr>
      <t>Document:</t>
    </r>
    <r>
      <rPr>
        <sz val="10"/>
        <color theme="9" tint="-0.249977111117893"/>
        <rFont val="Calibri"/>
        <family val="2"/>
        <scheme val="minor"/>
      </rPr>
      <t xml:space="preserve"> ViT Participation Agreement Final clean 3.25.2021
“CMF” refers to the care management fee and means a per-Participating Beneficiary per-month fee paid to the Participant by CMS pursuant to this Agreement.  </t>
    </r>
    <r>
      <rPr>
        <u/>
        <sz val="10"/>
        <color theme="9" tint="-0.249977111117893"/>
        <rFont val="Calibri"/>
        <family val="2"/>
        <scheme val="minor"/>
      </rPr>
      <t xml:space="preserve">The CMF shall be paid in addition to any other amount otherwise payable to the health care practitioners in the Participant’s </t>
    </r>
    <r>
      <rPr>
        <sz val="10"/>
        <color theme="9" tint="-0.249977111117893"/>
        <rFont val="Calibri (Body)"/>
      </rPr>
      <t>OUD Care Team</t>
    </r>
    <r>
      <rPr>
        <sz val="10"/>
        <color theme="9" tint="-0.249977111117893"/>
        <rFont val="Calibri"/>
        <family val="2"/>
        <scheme val="minor"/>
      </rPr>
      <t xml:space="preserve"> or, if applicable, to the Participant under title XVIII of the Act. (pg. 4)
1. </t>
    </r>
    <r>
      <rPr>
        <u/>
        <sz val="10"/>
        <color theme="9" tint="-0.249977111117893"/>
        <rFont val="Calibri (Body)"/>
      </rPr>
      <t>The Participant shall establish an OUD Care Team</t>
    </r>
    <r>
      <rPr>
        <sz val="10"/>
        <color theme="9" tint="-0.249977111117893"/>
        <rFont val="Calibri"/>
        <family val="2"/>
        <scheme val="minor"/>
      </rPr>
      <t xml:space="preserve">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9" tint="-0.249977111117893"/>
        <rFont val="Calibri"/>
        <family val="2"/>
        <scheme val="minor"/>
      </rPr>
      <t>primary care services or addiction treatment services</t>
    </r>
    <r>
      <rPr>
        <sz val="10"/>
        <color theme="9" tint="-0.249977111117893"/>
        <rFont val="Calibri"/>
        <family val="2"/>
        <scheme val="minor"/>
      </rPr>
      <t xml:space="preserve"> to one or more Participating Beneficiaries. 
2. The Participant </t>
    </r>
    <r>
      <rPr>
        <u/>
        <sz val="10"/>
        <color theme="9" tint="-0.249977111117893"/>
        <rFont val="Calibri"/>
        <family val="2"/>
        <scheme val="minor"/>
      </rPr>
      <t>may include in its OUD Care Team other practitioners licensed under state law to furnish psychiatric, psychological, counseling, and social services</t>
    </r>
    <r>
      <rPr>
        <sz val="10"/>
        <color theme="9" tint="-0.249977111117893"/>
        <rFont val="Calibri"/>
        <family val="2"/>
        <scheme val="minor"/>
      </rPr>
      <t xml:space="preserve"> to Applicable Beneficiaries.
3. The Participant shall have a collaborative, integrated relationship with each OUD Care Team member. (pg. 7)
The </t>
    </r>
    <r>
      <rPr>
        <u/>
        <sz val="10"/>
        <color theme="9" tint="-0.249977111117893"/>
        <rFont val="Calibri (Body)"/>
      </rPr>
      <t>Participant shall furnish OUD Treatment Services to each Participating Beneficiary, or arrange for such services to be furnished, based on the Participating Beneficiary’s individualized OUD treatment plan</t>
    </r>
    <r>
      <rPr>
        <u/>
        <sz val="10"/>
        <color theme="9" tint="-0.249977111117893"/>
        <rFont val="Calibri"/>
        <family val="2"/>
        <scheme val="minor"/>
      </rPr>
      <t>,</t>
    </r>
    <r>
      <rPr>
        <sz val="10"/>
        <color theme="9" tint="-0.249977111117893"/>
        <rFont val="Calibri"/>
        <family val="2"/>
        <scheme val="minor"/>
      </rPr>
      <t xml:space="preserve">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</si>
  <si>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Mandated (strict)
</t>
    </r>
    <r>
      <rPr>
        <b/>
        <sz val="10"/>
        <color theme="9" tint="-0.249977111117893"/>
        <rFont val="Calibri"/>
        <family val="2"/>
      </rPr>
      <t>Document:</t>
    </r>
    <r>
      <rPr>
        <sz val="10"/>
        <color theme="9" tint="-0.249977111117893"/>
        <rFont val="Calibri"/>
        <family val="2"/>
      </rPr>
      <t xml:space="preserve"> ViT Participation Agreement Final clean 3.25.2021
3.	The Participant shall ensure that OUD Treatment Services are furnished to Participating Beneficiaries on a face-to-face basis, with the exception of the following services, which may be furnished on a non-face-to-face basis using telecommunications technology: 
i.	Offering Participating Beneficiaries, with the Participant serving as the originating site, t</t>
    </r>
    <r>
      <rPr>
        <u/>
        <sz val="10"/>
        <color theme="9" tint="-0.249977111117893"/>
        <rFont val="Calibri"/>
        <family val="2"/>
      </rPr>
      <t>elehealth visits with an OUD treatment center of excellence or “hub</t>
    </r>
    <r>
      <rPr>
        <sz val="10"/>
        <color theme="9" tint="-0.249977111117893"/>
        <rFont val="Calibri"/>
        <family val="2"/>
      </rPr>
      <t>” (pg. 6)
ii.	Assisting Participating Beneficiaries to arrange for transportation or legal assistance; 
iii.	Crisis intervention; 
iv.	Psychotherapy
v.	Naloxone training; 
vi.	Contingency management, defined as a behavior modification intervention that establishes a connection between new, targeted behavior and the opportunity to obtain a desired reward; and
vii.	Other care management activities that do not include direct beneficiary interaction.</t>
    </r>
  </si>
  <si>
    <r>
      <t xml:space="preserve">Implied (lenient)
</t>
    </r>
    <r>
      <rPr>
        <b/>
        <sz val="10"/>
        <color theme="9" tint="-0.249977111117893"/>
        <rFont val="Calibri"/>
        <family val="2"/>
      </rPr>
      <t xml:space="preserve">Document: ViT Participation Agreement Final clean 3.25.2021
</t>
    </r>
    <r>
      <rPr>
        <sz val="10"/>
        <color theme="9" tint="-0.249977111117893"/>
        <rFont val="Calibri"/>
        <family val="2"/>
      </rPr>
      <t xml:space="preserve">The Participant is an entity or individual that is enrolled in Medicare and that is a physician (as defined in section 1861(r)(1) of the Social Security Act (the “Act”)); a group practice comprising  at least one physician; a nurse practitioner; a group practice comprising at least one nurse practitioner; a hospital outpatient department; </t>
    </r>
    <r>
      <rPr>
        <u/>
        <sz val="10"/>
        <color theme="9" tint="-0.249977111117893"/>
        <rFont val="Calibri"/>
        <family val="2"/>
      </rPr>
      <t>a federally qualified health center (FQHC) (as defined in section 1861(aa)(4) of the Act)</t>
    </r>
    <r>
      <rPr>
        <sz val="10"/>
        <color theme="9" tint="-0.249977111117893"/>
        <rFont val="Calibri"/>
        <family val="2"/>
      </rPr>
      <t xml:space="preserve">; </t>
    </r>
    <r>
      <rPr>
        <u/>
        <sz val="10"/>
        <color theme="9" tint="-0.249977111117893"/>
        <rFont val="Calibri"/>
        <family val="2"/>
      </rPr>
      <t>a rural health clinic (RHC) (as defined in section 1861(aa)(2) of the Act)</t>
    </r>
    <r>
      <rPr>
        <sz val="10"/>
        <color theme="9" tint="-0.249977111117893"/>
        <rFont val="Calibri"/>
        <family val="2"/>
      </rPr>
      <t>; a community mental health center (as defined in section 1861(ff)(3)(B) of the Act); a clinic certified as a certified community behavioral health clinic pursuant to section 223 of the Protecting Access to Medicare Act of 2014, P.L. 113–93; an opioid treatment program (OTP) (as defined in section 1861(jjj)(2) of the Act); or a critical access hospital (as defined in section 1861(mm)(1) of the Act).</t>
    </r>
  </si>
  <si>
    <r>
      <t xml:space="preserve">Mandated (strict)
</t>
    </r>
    <r>
      <rPr>
        <b/>
        <sz val="10"/>
        <color theme="9" tint="-0.249977111117893"/>
        <rFont val="Calibri"/>
        <family val="2"/>
      </rPr>
      <t>Document</t>
    </r>
    <r>
      <rPr>
        <sz val="10"/>
        <color theme="9" tint="-0.249977111117893"/>
        <rFont val="Calibri"/>
        <family val="2"/>
      </rPr>
      <t xml:space="preserve">: ViT Participation Agreement Final clean 3.25.2021
1.	The Participant shall </t>
    </r>
    <r>
      <rPr>
        <u/>
        <sz val="10"/>
        <color theme="9" tint="-0.249977111117893"/>
        <rFont val="Calibri"/>
        <family val="2"/>
      </rPr>
      <t>establish an OUD Care Team by employing or contracting with heath care practitioners to include, at a minimum</t>
    </r>
    <r>
      <rPr>
        <sz val="10"/>
        <color theme="9" tint="-0.249977111117893"/>
        <rFont val="Calibri"/>
        <family val="2"/>
      </rPr>
      <t xml:space="preserve">:
      i.	at least one physician (as defined in section 1861(r)(1) of the Act) who will furnish primary care services or addiction treatment services </t>
    </r>
    <r>
      <rPr>
        <u/>
        <sz val="10"/>
        <color theme="9" tint="-0.249977111117893"/>
        <rFont val="Calibri"/>
        <family val="2"/>
      </rPr>
      <t>to one or more Participating Beneficiaries</t>
    </r>
    <r>
      <rPr>
        <sz val="10"/>
        <color theme="9" tint="-0.249977111117893"/>
        <rFont val="Calibri"/>
        <family val="2"/>
      </rPr>
      <t xml:space="preserve">; and
      ii.	at least one Eligible Practitioner who will furnish primary care services or addiction treatment services </t>
    </r>
    <r>
      <rPr>
        <u/>
        <sz val="10"/>
        <color theme="9" tint="-0.249977111117893"/>
        <rFont val="Calibri"/>
        <family val="2"/>
      </rPr>
      <t xml:space="preserve">to one or more Participating Beneficiaries. </t>
    </r>
    <r>
      <rPr>
        <sz val="10"/>
        <color theme="9" tint="-0.249977111117893"/>
        <rFont val="Calibri"/>
        <family val="2"/>
      </rPr>
      <t xml:space="preserve">
2.	The Participant may include in its OUD Care Team other practitioners licensed under state law to furnish </t>
    </r>
    <r>
      <rPr>
        <u/>
        <sz val="10"/>
        <color theme="9" tint="-0.249977111117893"/>
        <rFont val="Calibri"/>
        <family val="2"/>
      </rPr>
      <t>psychiatric, psychological, counseling, and social services to Applicable Beneficiaries</t>
    </r>
    <r>
      <rPr>
        <sz val="10"/>
        <color theme="9" tint="-0.249977111117893"/>
        <rFont val="Calibri"/>
        <family val="2"/>
      </rPr>
      <t>.
3.	The Participant shall have a collaborative, integrated relationship with each OUD Care Team member. (pg. 7)</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</si>
  <si>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9" tint="-0.249977111117893"/>
        <rFont val="Calibri"/>
        <family val="2"/>
      </rPr>
      <t>care management and care coordination services, including coordination with other providers of services and suppliers not on an OUD Care Team</t>
    </r>
    <r>
      <rPr>
        <sz val="10"/>
        <color theme="9" tint="-0.249977111117893"/>
        <rFont val="Calibri"/>
        <family val="2"/>
      </rPr>
      <t>. (pg. 5)</t>
    </r>
  </si>
  <si>
    <r>
      <t xml:space="preserve">Mandated (strict)
</t>
    </r>
    <r>
      <rPr>
        <b/>
        <sz val="10"/>
        <color theme="9" tint="-0.249977111117893"/>
        <rFont val="Calibri"/>
        <family val="2"/>
      </rPr>
      <t>Document</t>
    </r>
    <r>
      <rPr>
        <sz val="10"/>
        <color theme="9" tint="-0.249977111117893"/>
        <rFont val="Calibri"/>
        <family val="2"/>
      </rPr>
      <t xml:space="preserve">: ViT Participation Agreement Final clean 3.25.2021
</t>
    </r>
    <r>
      <rPr>
        <u/>
        <sz val="10"/>
        <color theme="9" tint="-0.249977111117893"/>
        <rFont val="Calibri"/>
        <family val="2"/>
      </rPr>
      <t>Performance-Based Incentive Payments (PBIP) Quality Measures</t>
    </r>
    <r>
      <rPr>
        <sz val="10"/>
        <color theme="9" tint="-0.249977111117893"/>
        <rFont val="Calibri"/>
        <family val="2"/>
      </rPr>
      <t xml:space="preserve">
</t>
    </r>
    <r>
      <rPr>
        <i/>
        <sz val="10"/>
        <color theme="9" tint="-0.249977111117893"/>
        <rFont val="Calibri"/>
        <family val="2"/>
      </rPr>
      <t xml:space="preserve">NQF 3400: Use of pharmacotherapy for OUD
</t>
    </r>
    <r>
      <rPr>
        <sz val="10"/>
        <color theme="9" tint="-0.249977111117893"/>
        <rFont val="Calibri"/>
        <family val="2"/>
      </rPr>
      <t xml:space="preserve">- Measure modified to be specific to Medicare beneficiaries.
</t>
    </r>
    <r>
      <rPr>
        <i/>
        <sz val="10"/>
        <color theme="9" tint="-0.249977111117893"/>
        <rFont val="Calibri"/>
        <family val="2"/>
      </rPr>
      <t xml:space="preserve">
NQF 0004: Initiation and Engagement of Alcohol and Other Drug Abuse or Dependence Treatment</t>
    </r>
    <r>
      <rPr>
        <sz val="10"/>
        <color theme="9" tint="-0.249977111117893"/>
        <rFont val="Calibri"/>
        <family val="2"/>
      </rPr>
      <t xml:space="preserve">
- Use specifications as defined.
</t>
    </r>
    <r>
      <rPr>
        <i/>
        <sz val="10"/>
        <color theme="9" tint="-0.249977111117893"/>
        <rFont val="Calibri"/>
        <family val="2"/>
      </rPr>
      <t xml:space="preserve">
NQF 3175 Continuity of Pharmacotherapy for OUD	
</t>
    </r>
    <r>
      <rPr>
        <sz val="10"/>
        <color theme="9" tint="-0.249977111117893"/>
        <rFont val="Calibri"/>
        <family val="2"/>
      </rPr>
      <t xml:space="preserve">- Use specifications as defined.
</t>
    </r>
    <r>
      <rPr>
        <i/>
        <sz val="10"/>
        <color theme="9" tint="-0.249977111117893"/>
        <rFont val="Calibri"/>
        <family val="2"/>
      </rPr>
      <t xml:space="preserve">
Emergency Department (ED) Use Due to Opioid Overdose</t>
    </r>
    <r>
      <rPr>
        <sz val="10"/>
        <color theme="9" tint="-0.249977111117893"/>
        <rFont val="Calibri"/>
        <family val="2"/>
      </rPr>
      <t xml:space="preserve">
- CMS will develop specifications to capture the rate of ED visits for opioid overdose events using ICD-9 or ICD-10 diagnosis codes for Medicare beneficiaries aged 18 and older. (pg. 37)</t>
    </r>
  </si>
  <si>
    <r>
      <t xml:space="preserve">Implied (lenient)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
    </r>
    <r>
      <rPr>
        <u/>
        <sz val="10"/>
        <color theme="9" tint="-0.249977111117893"/>
        <rFont val="Calibri"/>
        <family val="2"/>
      </rPr>
      <t>The Participant may include in its OUD Care Team other practitioners licensed under state law to furnish psychiatric, psychological, counseling, and social services to Applicable Beneficiaries.</t>
    </r>
    <r>
      <rPr>
        <sz val="10"/>
        <color theme="9" tint="-0.249977111117893"/>
        <rFont val="Calibri"/>
        <family val="2"/>
      </rPr>
      <t xml:space="preserve">
3.	The Participant shall have a collaborative, integrated relationship with each OUD Care Team member.</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</si>
  <si>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“CMF” refers to the </t>
    </r>
    <r>
      <rPr>
        <u/>
        <sz val="10"/>
        <color theme="9" tint="-0.249977111117893"/>
        <rFont val="Calibri"/>
        <family val="2"/>
      </rPr>
      <t xml:space="preserve">care management </t>
    </r>
    <r>
      <rPr>
        <sz val="10"/>
        <color theme="9" tint="-0.249977111117893"/>
        <rFont val="Calibri"/>
        <family val="2"/>
      </rPr>
      <t xml:space="preserve">fee and means a per-Participating Beneficiary per-month fee paid to the Participant by CMS pursuant to this Agreement.  The CMF shall be paid in addition to any other amount otherwise payable to the health care practitioners in the Participant’s OUD Care Team or, if applicable, to the Participant under title XVIII of the Act. (pg. 4)
1.	The Participant shall establish an </t>
    </r>
    <r>
      <rPr>
        <u/>
        <sz val="10"/>
        <color theme="9" tint="-0.249977111117893"/>
        <rFont val="Calibri"/>
        <family val="2"/>
      </rPr>
      <t>OUD Care Team</t>
    </r>
    <r>
      <rPr>
        <sz val="10"/>
        <color theme="9" tint="-0.249977111117893"/>
        <rFont val="Calibri"/>
        <family val="2"/>
      </rPr>
      <t xml:space="preserve">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t>
    </r>
    <r>
      <rPr>
        <u/>
        <sz val="10"/>
        <color theme="9" tint="-0.249977111117893"/>
        <rFont val="Calibri"/>
        <family val="2"/>
      </rPr>
      <t>individualized OUD treatment plan</t>
    </r>
    <r>
      <rPr>
        <sz val="10"/>
        <color theme="9" tint="-0.249977111117893"/>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</si>
  <si>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“CMF” refers to the </t>
    </r>
    <r>
      <rPr>
        <u/>
        <sz val="10"/>
        <color theme="9" tint="-0.249977111117893"/>
        <rFont val="Calibri"/>
        <family val="2"/>
      </rPr>
      <t>care management</t>
    </r>
    <r>
      <rPr>
        <sz val="10"/>
        <color theme="9" tint="-0.249977111117893"/>
        <rFont val="Calibri"/>
        <family val="2"/>
      </rPr>
      <t xml:space="preserve"> fee and means a per-Participating Beneficiary per-month fee paid to the Participant by CMS pursuant to this Agreement.  The CMF shall be paid in addition to any other amount otherwise payable to the health care practitioners in the Participant’s OUD Care Team or, if applicable, to the Participant under title XVIII of the Act. (pg. 4)
1.	The Participant shall establish an </t>
    </r>
    <r>
      <rPr>
        <u/>
        <sz val="10"/>
        <color theme="9" tint="-0.249977111117893"/>
        <rFont val="Calibri"/>
        <family val="2"/>
      </rPr>
      <t>OUD Care Team</t>
    </r>
    <r>
      <rPr>
        <sz val="10"/>
        <color theme="9" tint="-0.249977111117893"/>
        <rFont val="Calibri"/>
        <family val="2"/>
      </rPr>
      <t xml:space="preserve">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t>
    </r>
    <r>
      <rPr>
        <u/>
        <sz val="10"/>
        <color theme="9" tint="-0.249977111117893"/>
        <rFont val="Calibri"/>
        <family val="2"/>
      </rPr>
      <t>individualized OUD treatment plan</t>
    </r>
    <r>
      <rPr>
        <sz val="10"/>
        <color theme="9" tint="-0.249977111117893"/>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</si>
  <si>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“CMF” refers to the </t>
    </r>
    <r>
      <rPr>
        <u/>
        <sz val="10"/>
        <color theme="9" tint="-0.249977111117893"/>
        <rFont val="Calibri"/>
        <family val="2"/>
      </rPr>
      <t>care management</t>
    </r>
    <r>
      <rPr>
        <sz val="10"/>
        <color theme="9" tint="-0.249977111117893"/>
        <rFont val="Calibri"/>
        <family val="2"/>
      </rPr>
      <t xml:space="preserve"> fee and means a per-Participating Beneficiary per-month fee paid to the Participant by CMS pursuant to this Agreement.  The CMF shall be paid in addition to any other amount otherwise payable to the health care practitioners in the Participant’s OUD Care Team or, if applicable, to the Participant under title XVIII of the Act. (pg. 4)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9" tint="-0.249977111117893"/>
        <rFont val="Calibri"/>
        <family val="2"/>
      </rPr>
      <t>care management and care coordination services, including coordination with other providers of services and suppliers not on an OUD Care Team</t>
    </r>
    <r>
      <rPr>
        <sz val="10"/>
        <color theme="9" tint="-0.249977111117893"/>
        <rFont val="Calibri"/>
        <family val="2"/>
      </rPr>
      <t xml:space="preserve">. (pg. 5)
1.	The Participant shall establish an </t>
    </r>
    <r>
      <rPr>
        <u/>
        <sz val="10"/>
        <color theme="9" tint="-0.249977111117893"/>
        <rFont val="Calibri"/>
        <family val="2"/>
      </rPr>
      <t>OUD Care Team</t>
    </r>
    <r>
      <rPr>
        <sz val="10"/>
        <color theme="9" tint="-0.249977111117893"/>
        <rFont val="Calibri"/>
        <family val="2"/>
      </rPr>
      <t xml:space="preserve">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t>
    </r>
    <r>
      <rPr>
        <u/>
        <sz val="10"/>
        <color theme="9" tint="-0.249977111117893"/>
        <rFont val="Calibri"/>
        <family val="2"/>
      </rPr>
      <t>individualized OUD treatment plan</t>
    </r>
    <r>
      <rPr>
        <sz val="10"/>
        <color theme="9" tint="-0.249977111117893"/>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</si>
  <si>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9" tint="-0.249977111117893"/>
        <rFont val="Calibri"/>
        <family val="2"/>
      </rPr>
      <t xml:space="preserve">Document: </t>
    </r>
    <r>
      <rPr>
        <sz val="10"/>
        <color theme="9" tint="-0.249977111117893"/>
        <rFont val="Calibri"/>
        <family val="2"/>
      </rPr>
      <t xml:space="preserve">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9" tint="-0.249977111117893"/>
        <rFont val="Calibri"/>
        <family val="2"/>
      </rPr>
      <t>care management and care coordination services, including coordination with other providers of services and suppliers not on an OUD Care Team</t>
    </r>
    <r>
      <rPr>
        <sz val="10"/>
        <color theme="9" tint="-0.249977111117893"/>
        <rFont val="Calibri"/>
        <family val="2"/>
      </rPr>
      <t>. (pg. 5)</t>
    </r>
    <r>
      <rPr>
        <u/>
        <sz val="10"/>
        <color theme="9" tint="-0.249977111117893"/>
        <rFont val="Calibri"/>
        <family val="2"/>
      </rPr>
      <t xml:space="preserve">
The Participant shall furnish OUD Treatment Services to each Participating Beneficiary, or arrange for such services to be furnished</t>
    </r>
    <r>
      <rPr>
        <sz val="10"/>
        <color theme="9" tint="-0.249977111117893"/>
        <rFont val="Calibri"/>
        <family val="2"/>
      </rPr>
      <t>,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</si>
  <si>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9" tint="-0.249977111117893"/>
        <rFont val="Calibri"/>
        <family val="2"/>
      </rPr>
      <t xml:space="preserve">Document: </t>
    </r>
    <r>
      <rPr>
        <sz val="10"/>
        <color theme="9" tint="-0.249977111117893"/>
        <rFont val="Calibri"/>
        <family val="2"/>
      </rPr>
      <t xml:space="preserve">ViT Participation Agreement Final clean 3.25.2021
</t>
    </r>
    <r>
      <rPr>
        <u/>
        <sz val="10"/>
        <color theme="9" tint="-0.249977111117893"/>
        <rFont val="Calibri"/>
        <family val="2"/>
      </rPr>
      <t>The Participant shall furnish OUD Treatment Services to each Participating Beneficiary, or arrange for such services to be furnished</t>
    </r>
    <r>
      <rPr>
        <sz val="10"/>
        <color theme="9" tint="-0.249977111117893"/>
        <rFont val="Calibri"/>
        <family val="2"/>
      </rPr>
      <t xml:space="preserve">,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t>
    </r>
    <r>
      <rPr>
        <u/>
        <sz val="10"/>
        <color theme="9" tint="-0.249977111117893"/>
        <rFont val="Calibri"/>
        <family val="2"/>
      </rPr>
      <t>psychiatric, psychological, or counseling services (or any combination of such services), as appropriate; social support services, as appropriate</t>
    </r>
    <r>
      <rPr>
        <sz val="10"/>
        <color theme="9" tint="-0.249977111117893"/>
        <rFont val="Calibri"/>
        <family val="2"/>
      </rPr>
      <t>; and care management and care coordination services, including coordination with other providers of services and suppliers not on an OUD Care Team. (pg. 5)</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</si>
  <si>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9" tint="-0.249977111117893"/>
        <rFont val="Calibri"/>
        <family val="2"/>
      </rPr>
      <t xml:space="preserve">care management and care coordination services, including coordination with other providers of services and suppliers not on an OUD Care Team. (pg. 5)
</t>
    </r>
    <r>
      <rPr>
        <sz val="10"/>
        <color theme="9" tint="-0.249977111117893"/>
        <rFont val="Calibri"/>
        <family val="2"/>
      </rPr>
      <t xml:space="preserve">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
    </r>
    <r>
      <rPr>
        <u/>
        <sz val="10"/>
        <color theme="9" tint="-0.249977111117893"/>
        <rFont val="Calibri"/>
        <family val="2"/>
      </rPr>
      <t>The Participant may include in its OUD Care Team other practitioners licensed under state law to furnish psychiatric, psychological, counseling, and social services to Applicable Beneficiaries</t>
    </r>
    <r>
      <rPr>
        <sz val="10"/>
        <color theme="9" tint="-0.249977111117893"/>
        <rFont val="Calibri"/>
        <family val="2"/>
      </rPr>
      <t xml:space="preserve">.
3.	</t>
    </r>
    <r>
      <rPr>
        <u/>
        <sz val="10"/>
        <color theme="9" tint="-0.249977111117893"/>
        <rFont val="Calibri"/>
        <family val="2"/>
      </rPr>
      <t>The Participant shall have a collaborative, integrated relationship with each OUD Care Team member</t>
    </r>
    <r>
      <rPr>
        <sz val="10"/>
        <color theme="9" tint="-0.249977111117893"/>
        <rFont val="Calibri"/>
        <family val="2"/>
      </rPr>
      <t xml:space="preserve">. (pg. 7)
The Participant shall furnish </t>
    </r>
    <r>
      <rPr>
        <u/>
        <sz val="10"/>
        <color theme="9" tint="-0.249977111117893"/>
        <rFont val="Calibri"/>
        <family val="2"/>
      </rPr>
      <t>OUD Treatment Services to each Participating Beneficiary, or arrange for such services to be furnished, based on the Participating Beneficiary’s individualized OUD treatment plan</t>
    </r>
    <r>
      <rPr>
        <sz val="10"/>
        <color theme="9" tint="-0.249977111117893"/>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</si>
  <si>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The Participant shall furnish </t>
    </r>
    <r>
      <rPr>
        <u/>
        <sz val="10"/>
        <color theme="9" tint="-0.249977111117893"/>
        <rFont val="Calibri"/>
        <family val="2"/>
      </rPr>
      <t xml:space="preserve">OUD Treatment Services to each Participating Beneficiary, or arrange for such services to be furnished, </t>
    </r>
    <r>
      <rPr>
        <sz val="10"/>
        <color theme="9" tint="-0.249977111117893"/>
        <rFont val="Calibri"/>
        <family val="2"/>
      </rPr>
      <t>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c</t>
    </r>
    <r>
      <rPr>
        <u/>
        <sz val="10"/>
        <color theme="9" tint="-0.249977111117893"/>
        <rFont val="Calibri"/>
        <family val="2"/>
      </rPr>
      <t>are management and care coordination services, including coordination with other providers of services and suppliers not on an OUD Care Team</t>
    </r>
    <r>
      <rPr>
        <sz val="10"/>
        <color theme="9" tint="-0.249977111117893"/>
        <rFont val="Calibri"/>
        <family val="2"/>
      </rPr>
      <t>. (pg. 5)</t>
    </r>
  </si>
  <si>
    <r>
      <t xml:space="preserve">Implied (lenient)
</t>
    </r>
    <r>
      <rPr>
        <b/>
        <sz val="10"/>
        <color theme="9" tint="-0.249977111117893"/>
        <rFont val="Calibri"/>
        <family val="2"/>
      </rPr>
      <t xml:space="preserve">Document: </t>
    </r>
    <r>
      <rPr>
        <sz val="10"/>
        <color theme="9" tint="-0.249977111117893"/>
        <rFont val="Calibri"/>
        <family val="2"/>
      </rPr>
      <t xml:space="preserve">ViT Participation Agreement Final clean 3.25.2021
“OUD Treatment Services” means, with respect to an Applicable Beneficiary, services that are furnished for the treatment of OUD and that </t>
    </r>
    <r>
      <rPr>
        <u/>
        <sz val="10"/>
        <color theme="9" tint="-0.249977111117893"/>
        <rFont val="Calibri"/>
        <family val="2"/>
      </rPr>
      <t>utilize drugs approved under section 505 of the Federal Food, Drug, and Cosmetic Act (21 U.S.C. § 355) for the treatment of OUD in an outpatient setting</t>
    </r>
    <r>
      <rPr>
        <sz val="10"/>
        <color theme="9" tint="-0.249977111117893"/>
        <rFont val="Calibri"/>
        <family val="2"/>
      </rPr>
      <t xml:space="preserve">, and includes: </t>
    </r>
    <r>
      <rPr>
        <u/>
        <sz val="10"/>
        <color theme="9" tint="-0.249977111117893"/>
        <rFont val="Calibri"/>
        <family val="2"/>
      </rPr>
      <t>medication-assisted treatment; treatment planning</t>
    </r>
    <r>
      <rPr>
        <sz val="10"/>
        <color theme="9" tint="-0.249977111117893"/>
        <rFont val="Calibri"/>
        <family val="2"/>
      </rPr>
      <t>; psychiatric, psychological, or counseling services (or any combination of such services), as appropriate; social support services, as appropriate; and care management and care coordination services, including coordination with other providers of services and suppliers not on an OUD Care Team. (pg. 5)</t>
    </r>
  </si>
  <si>
    <r>
      <rPr>
        <strike/>
        <sz val="10"/>
        <color theme="9" tint="-0.249977111117893"/>
        <rFont val="Calibri"/>
        <family val="2"/>
      </rPr>
      <t>Not mandated or implied</t>
    </r>
    <r>
      <rPr>
        <sz val="10"/>
        <color theme="9" tint="-0.249977111117893"/>
        <rFont val="Calibri"/>
        <family val="2"/>
      </rPr>
      <t xml:space="preserve"> Iimplied (Lenient)
</t>
    </r>
    <r>
      <rPr>
        <b/>
        <sz val="10"/>
        <color theme="9" tint="-0.249977111117893"/>
        <rFont val="Calibri"/>
        <family val="2"/>
      </rPr>
      <t xml:space="preserve">Document: PCF Participation Agreement </t>
    </r>
    <r>
      <rPr>
        <sz val="10"/>
        <color theme="9" tint="-0.249977111117893"/>
        <rFont val="Calibri"/>
        <family val="2"/>
      </rPr>
      <t xml:space="preserve">
Comprehensiveness and Coordination increases the breadth and depth of primary care, while facilitating care for PCF Beneficiaries as it occurs outside of the PCF Practice. The PCF Practice must integrate behavioral health care, and assess PCF Beneficiaries’ psychosocial needs. If in Practice Risk Group 3 or 4, the PCF Practice must deepen this work by creating an inventory of services and supports in the community to address its PCF Beneficiaries’ complex psychosocial needs.
• Integrate behavioral health into primary care services.
• Assess and support patients’ psychosocial needs. (pg. 70)</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</si>
  <si>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3.	The Participant shall ensure that OUD Treatment Services are furnished to Participating Beneficiaries on a face-to-face basis, with the exception of the following services, which may be furnished on a non-face-to-face basis using telecommunications technology: 
i.	Offering Participating Beneficiaries, with the Participant serving as the originating site, telehealth visits with an OUD treatment center of excellence or “hub”; 
ii.	Assisting Participating Beneficiaries to arrange for transportation or legal assistance; 
iii.	Crisis intervention; 
iv.	Psychotherapy
v.	Naloxone training; 
vi.	</t>
    </r>
    <r>
      <rPr>
        <u/>
        <sz val="10"/>
        <color theme="9" tint="-0.249977111117893"/>
        <rFont val="Calibri"/>
        <family val="2"/>
      </rPr>
      <t>Contingency management</t>
    </r>
    <r>
      <rPr>
        <sz val="10"/>
        <color theme="9" tint="-0.249977111117893"/>
        <rFont val="Calibri"/>
        <family val="2"/>
      </rPr>
      <t>, defined as a behavior modification intervention that establishes a connection between new, targeted behavior and the opportunity to obtain a desired reward; and
vii.	Other care management activities that do not include direct beneficiary interaction. (pg. 6)</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</si>
  <si>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1.	The Participant shall establish an </t>
    </r>
    <r>
      <rPr>
        <u/>
        <sz val="10"/>
        <color theme="9" tint="-0.249977111117893"/>
        <rFont val="Calibri"/>
        <family val="2"/>
      </rPr>
      <t>OUD Care Team by employing or contracting with heath care practitioners</t>
    </r>
    <r>
      <rPr>
        <sz val="10"/>
        <color theme="9" tint="-0.249977111117893"/>
        <rFont val="Calibri"/>
        <family val="2"/>
      </rPr>
      <t xml:space="preserve">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t>
    </r>
    <r>
      <rPr>
        <u/>
        <sz val="10"/>
        <color theme="9" tint="-0.249977111117893"/>
        <rFont val="Calibri"/>
        <family val="2"/>
      </rPr>
      <t>collaborative, integrated relationship with each OUD Care Team member</t>
    </r>
    <r>
      <rPr>
        <sz val="10"/>
        <color theme="9" tint="-0.249977111117893"/>
        <rFont val="Calibri"/>
        <family val="2"/>
      </rPr>
      <t xml:space="preserve">. (pg. 7)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9" tint="-0.249977111117893"/>
        <rFont val="Calibri"/>
        <family val="2"/>
      </rPr>
      <t>care management and care coordination services, including coordination with other providers of services and suppliers</t>
    </r>
    <r>
      <rPr>
        <sz val="10"/>
        <color theme="9" tint="-0.249977111117893"/>
        <rFont val="Calibri"/>
        <family val="2"/>
      </rPr>
      <t xml:space="preserve"> not on an OUD Care Team. (pg. 5)
The Participant shall furnish OUD Treatment Services to each Participating Beneficiary, or arrange for such </t>
    </r>
    <r>
      <rPr>
        <u/>
        <sz val="10"/>
        <color theme="9" tint="-0.249977111117893"/>
        <rFont val="Calibri"/>
        <family val="2"/>
      </rPr>
      <t>services to be furnished,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t>
    </r>
    <r>
      <rPr>
        <sz val="10"/>
        <color theme="9" tint="-0.249977111117893"/>
        <rFont val="Calibri"/>
        <family val="2"/>
      </rPr>
      <t>. (pg. 6)</t>
    </r>
  </si>
  <si>
    <r>
      <t xml:space="preserve">Mandated (strict)
</t>
    </r>
    <r>
      <rPr>
        <b/>
        <sz val="10"/>
        <color theme="9" tint="-0.249977111117893"/>
        <rFont val="Calibri"/>
        <family val="2"/>
      </rPr>
      <t>Document:</t>
    </r>
    <r>
      <rPr>
        <sz val="10"/>
        <color theme="9" tint="-0.249977111117893"/>
        <rFont val="Calibri"/>
        <family val="2"/>
      </rPr>
      <t xml:space="preserve"> ViT Participation Agreement Final clean 3.25.2021
C. Prescription Drug Monitoring Program (PDMP)
If a PDMP exists in the state in which the Participant is furnishing OUD Treatment Services, to the extent permitted under applicable state law, </t>
    </r>
    <r>
      <rPr>
        <u/>
        <sz val="10"/>
        <color theme="9" tint="-0.249977111117893"/>
        <rFont val="Calibri"/>
        <family val="2"/>
      </rPr>
      <t>the Participant shall query the state’s PDMP for each new Participating Beneficiary prior to initiating treatment under ViT</t>
    </r>
    <r>
      <rPr>
        <sz val="10"/>
        <color theme="9" tint="-0.249977111117893"/>
        <rFont val="Calibri"/>
        <family val="2"/>
      </rPr>
      <t>, and at least quarterly thereafter through the course of the Participating Beneficiary’s participation in ViT. (pg. 11)</t>
    </r>
  </si>
  <si>
    <r>
      <t xml:space="preserve">Mandated (strict)
</t>
    </r>
    <r>
      <rPr>
        <b/>
        <sz val="10"/>
        <color theme="9" tint="-0.249977111117893"/>
        <rFont val="Calibri"/>
        <family val="2"/>
      </rPr>
      <t>Document:</t>
    </r>
    <r>
      <rPr>
        <sz val="10"/>
        <color theme="9" tint="-0.249977111117893"/>
        <rFont val="Calibri"/>
        <family val="2"/>
      </rPr>
      <t xml:space="preserve"> ViT Participation Agreement Final clean 3.25.2021
</t>
    </r>
    <r>
      <rPr>
        <u/>
        <sz val="10"/>
        <color theme="9" tint="-0.249977111117893"/>
        <rFont val="Calibri"/>
        <family val="2"/>
      </rPr>
      <t>“OUD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t>
    </r>
    <r>
      <rPr>
        <sz val="10"/>
        <color theme="9" tint="-0.249977111117893"/>
        <rFont val="Calibri"/>
        <family val="2"/>
      </rPr>
      <t xml:space="preserve">; psychiatric, psychological, or counseling services (or any combination of such services), as appropriate; social support services, as appropriate; and care management and care coordination services, including coordination with other providers of services and suppliers not on an OUD Care Team. (pg. 5)
1.	The Participant shall establish an OUD Care Team by employing or contracting with heath care practitioners to include, at a minimum:
      i.	</t>
    </r>
    <r>
      <rPr>
        <u/>
        <sz val="10"/>
        <color theme="9" tint="-0.249977111117893"/>
        <rFont val="Calibri"/>
        <family val="2"/>
      </rPr>
      <t>at least one physician (as defined in section 1861(r)(1) of the Act) who will furnish primary care services or addiction treatment services</t>
    </r>
    <r>
      <rPr>
        <sz val="10"/>
        <color theme="9" tint="-0.249977111117893"/>
        <rFont val="Calibri"/>
        <family val="2"/>
      </rPr>
      <t xml:space="preserve">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T</t>
    </r>
    <r>
      <rPr>
        <u/>
        <sz val="10"/>
        <color theme="9" tint="-0.249977111117893"/>
        <rFont val="Calibri"/>
        <family val="2"/>
      </rPr>
      <t>he Participant shall furnish OUD Treatment Services to each Participating Beneficiary, or arrange for such services to be furnished, based on the Participating Beneficiary’s individualized OUD treatment plan</t>
    </r>
    <r>
      <rPr>
        <sz val="10"/>
        <color theme="9" tint="-0.249977111117893"/>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</si>
  <si>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Mandatory (strict)
Document: ViT Participation Agreement Final clean 3.25.2021
5.	The Participant and the Participant’s OUD Care Team members </t>
    </r>
    <r>
      <rPr>
        <u/>
        <sz val="10"/>
        <color theme="9" tint="-0.249977111117893"/>
        <rFont val="Calibri"/>
        <family val="2"/>
      </rPr>
      <t>must continue participation in all applicable CMS quality reporting initiatives</t>
    </r>
    <r>
      <rPr>
        <sz val="10"/>
        <color theme="9" tint="-0.249977111117893"/>
        <rFont val="Calibri"/>
        <family val="2"/>
      </rPr>
      <t xml:space="preserve"> for the duration of their participation in ViT. (pg. 6)</t>
    </r>
  </si>
  <si>
    <r>
      <t xml:space="preserve">Implied (lenient)
</t>
    </r>
    <r>
      <rPr>
        <b/>
        <sz val="10"/>
        <color theme="9" tint="-0.249977111117893"/>
        <rFont val="Calibri"/>
        <family val="2"/>
      </rPr>
      <t xml:space="preserve">
Document: </t>
    </r>
    <r>
      <rPr>
        <sz val="10"/>
        <color theme="9" tint="-0.249977111117893"/>
        <rFont val="Calibri"/>
        <family val="2"/>
      </rPr>
      <t>ViT Participation Agreement Final clean 3.25.2021</t>
    </r>
    <r>
      <rPr>
        <b/>
        <sz val="10"/>
        <color theme="9" tint="-0.249977111117893"/>
        <rFont val="Calibri"/>
        <family val="2"/>
      </rPr>
      <t xml:space="preserve">
</t>
    </r>
    <r>
      <rPr>
        <sz val="10"/>
        <color theme="9" tint="-0.249977111117893"/>
        <rFont val="Calibri"/>
        <family val="2"/>
      </rPr>
      <t xml:space="preserve">5. The Participant and the Participant’s </t>
    </r>
    <r>
      <rPr>
        <u/>
        <sz val="10"/>
        <color theme="9" tint="-0.249977111117893"/>
        <rFont val="Calibri"/>
        <family val="2"/>
      </rPr>
      <t>OUD Care Team members must continue participation in all applicable CMS quality reporting initiatives</t>
    </r>
    <r>
      <rPr>
        <sz val="10"/>
        <color theme="9" tint="-0.249977111117893"/>
        <rFont val="Calibri"/>
        <family val="2"/>
      </rPr>
      <t xml:space="preserve"> for the duration of their participation in ViT. (pg. 6)
IV. OUD Care Team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t>
    </r>
    <r>
      <rPr>
        <u/>
        <sz val="10"/>
        <color theme="9" tint="-0.249977111117893"/>
        <rFont val="Calibri"/>
        <family val="2"/>
      </rPr>
      <t>Participant shall have a collaborative, integrated relationship with each OUD Care Team member</t>
    </r>
    <r>
      <rPr>
        <sz val="10"/>
        <color theme="9" tint="-0.249977111117893"/>
        <rFont val="Calibri"/>
        <family val="2"/>
      </rPr>
      <t>. (pg. 7)</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</si>
  <si>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IV. OUD Care Team
1.	The Participant shall establish an OUD Care Team by employing or contracting with heath care practitioners to include, at a minimum:
i.	at least one physician (as defined in section 1861(r)(1) of the Act) </t>
    </r>
    <r>
      <rPr>
        <u/>
        <sz val="10"/>
        <color theme="9" tint="-0.249977111117893"/>
        <rFont val="Calibri"/>
        <family val="2"/>
      </rPr>
      <t>who will furnish primary care services or addiction treatment services</t>
    </r>
    <r>
      <rPr>
        <sz val="10"/>
        <color theme="9" tint="-0.249977111117893"/>
        <rFont val="Calibri"/>
        <family val="2"/>
      </rPr>
      <t xml:space="preserve"> to one or more Participating Beneficiaries; and
ii.	at least one Eligible Practitioner who will furnish primary care services or </t>
    </r>
    <r>
      <rPr>
        <u/>
        <sz val="10"/>
        <color theme="9" tint="-0.249977111117893"/>
        <rFont val="Calibri"/>
        <family val="2"/>
      </rPr>
      <t>addiction treatment services</t>
    </r>
    <r>
      <rPr>
        <sz val="10"/>
        <color theme="9" tint="-0.249977111117893"/>
        <rFont val="Calibri"/>
        <family val="2"/>
      </rPr>
      <t xml:space="preserve">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Performance-Based Incentive Payments (PBIP) Quality Measures
NQF 3400: Use of pharmacotherapy for OUD
- Measure modified to be specific to Medicare beneficiaries.
NQF 0004: Initiation and Engagement of Alcohol and Other Drug Abuse or Dependence Treatment
- Use specifications as defined.
NQF 3175 Continuity of Pharmacotherapy for OUD	
- Use specifications as defined.
Emergency Department (ED) Use Due to Opioid Overdose
- CMS will develop specifications to capture the rate of ED visits for opioid overdose events using ICD-9 or ICD-10 diagnosis codes for Medicare beneficiaries aged 18 and older. (pg. 37)</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</si>
  <si>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t>
    </r>
    <r>
      <rPr>
        <u/>
        <sz val="10"/>
        <color theme="9" tint="-0.249977111117893"/>
        <rFont val="Calibri"/>
        <family val="2"/>
      </rPr>
      <t>medication-assisted treatment; treatment planning</t>
    </r>
    <r>
      <rPr>
        <sz val="10"/>
        <color theme="9" tint="-0.249977111117893"/>
        <rFont val="Calibri"/>
        <family val="2"/>
      </rPr>
      <t>; psychiatric, psychological, or counseling services (or any combination of such services), as appropriate; social support services, as appropriate; and care management and care coordination services, including coordination with other providers of services and suppliers not on an OUD Care Team. (pg. 5)
Performance-Based Incentive Payments (PBIP) Quality Measures
NQF 3400: Use of pharmacotherapy for OUD
- Measure modified to be specific to Medicare beneficiaries.
NQF 0004: Initiation and Engagement of Alcohol and Other Drug Abuse or Dependence Treatment
- Use specifications as defined.
NQF 3175 Continuity of Pharmacotherapy for OUD	
- Use specifications as defined.
Emergency Department (ED) Use Due to Opioid Overdose
- CMS will develop specifications to capture the rate of ED visits for opioid overdose events using ICD-9 or ICD-10 diagnosis codes for Medicare beneficiaries aged 18 and older. (pg. 37)</t>
    </r>
  </si>
  <si>
    <r>
      <t xml:space="preserve">Implied (Lenient)
</t>
    </r>
    <r>
      <rPr>
        <b/>
        <sz val="10"/>
        <color theme="9" tint="-0.249977111117893"/>
        <rFont val="Calibri"/>
        <family val="2"/>
      </rPr>
      <t>Document</t>
    </r>
    <r>
      <rPr>
        <sz val="10"/>
        <color theme="9" tint="-0.249977111117893"/>
        <rFont val="Calibri"/>
        <family val="2"/>
      </rPr>
      <t xml:space="preserve">: PCF Practice Participation Agreement
Comprehensiveness and Coordination
If in Practice Risk Group 3 or 4, the PCF Practice must deepen this work by creating an </t>
    </r>
    <r>
      <rPr>
        <u/>
        <sz val="10"/>
        <color theme="9" tint="-0.249977111117893"/>
        <rFont val="Calibri"/>
        <family val="2"/>
      </rPr>
      <t>inventory of services and supports in the community to address its PCF Beneficiaries’ complex psychosocial needs</t>
    </r>
    <r>
      <rPr>
        <sz val="10"/>
        <color theme="9" tint="-0.249977111117893"/>
        <rFont val="Calibri"/>
        <family val="2"/>
      </rPr>
      <t xml:space="preserve">.
Additional Requirements for Practice Risk Groups 3 &amp; 4:
• Ensure coordinated referral management through formal relationships or agreements with specialty groups and other care organizations for your high risk PCF Beneficiary population.
• Create and maintain an </t>
    </r>
    <r>
      <rPr>
        <u/>
        <sz val="10"/>
        <color theme="9" tint="-0.249977111117893"/>
        <rFont val="Calibri"/>
        <family val="2"/>
      </rPr>
      <t>inventory of services and supports in the community to meet PCF Beneficiaries’ health related social needs</t>
    </r>
    <r>
      <rPr>
        <sz val="10"/>
        <color theme="9" tint="-0.249977111117893"/>
        <rFont val="Calibri"/>
        <family val="2"/>
      </rPr>
      <t>. (pg. 70)</t>
    </r>
  </si>
  <si>
    <r>
      <t xml:space="preserve">Mandated (strict)
</t>
    </r>
    <r>
      <rPr>
        <b/>
        <sz val="10"/>
        <color theme="9" tint="-0.249977111117893"/>
        <rFont val="Calibri"/>
        <family val="2"/>
      </rPr>
      <t>Document:</t>
    </r>
    <r>
      <rPr>
        <sz val="10"/>
        <color theme="9" tint="-0.249977111117893"/>
        <rFont val="Calibri"/>
        <family val="2"/>
      </rPr>
      <t xml:space="preserve"> ViT Participation Agreement Final clean 3.25.2021
“CMF” refers to the care management fee and means a per-Participating Beneficiary per-month fee paid to the Participant by CMS pursuant to this Agreement.  </t>
    </r>
    <r>
      <rPr>
        <u/>
        <sz val="10"/>
        <color theme="9" tint="-0.249977111117893"/>
        <rFont val="Calibri"/>
        <family val="2"/>
      </rPr>
      <t>The CMF shall be paid in addition to any other amount otherwise payable to the health care practitioners in the Participant’s OUD Care Team</t>
    </r>
    <r>
      <rPr>
        <sz val="10"/>
        <color theme="9" tint="-0.249977111117893"/>
        <rFont val="Calibri"/>
        <family val="2"/>
      </rPr>
      <t xml:space="preserve"> or, if applicable, to the Participant under title XVIII of the Act. (pg. 4)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9" tint="-0.249977111117893"/>
        <rFont val="Calibri"/>
        <family val="2"/>
      </rPr>
      <t>primary care services or addiction treatment services</t>
    </r>
    <r>
      <rPr>
        <sz val="10"/>
        <color theme="9" tint="-0.249977111117893"/>
        <rFont val="Calibri"/>
        <family val="2"/>
      </rPr>
      <t xml:space="preserve"> to one or more Participating Beneficiaries. 
2.	The Participant </t>
    </r>
    <r>
      <rPr>
        <u/>
        <sz val="10"/>
        <color theme="9" tint="-0.249977111117893"/>
        <rFont val="Calibri"/>
        <family val="2"/>
      </rPr>
      <t>may include in its OUD Care Team other practitioners licensed under state law to furnish psychiatric, psychological, counseling, and social services</t>
    </r>
    <r>
      <rPr>
        <sz val="10"/>
        <color theme="9" tint="-0.249977111117893"/>
        <rFont val="Calibri"/>
        <family val="2"/>
      </rPr>
      <t xml:space="preserve"> to Applicable Beneficiaries.
</t>
    </r>
    <r>
      <rPr>
        <u/>
        <sz val="10"/>
        <color theme="9" tint="-0.249977111117893"/>
        <rFont val="Calibri"/>
        <family val="2"/>
      </rPr>
      <t>3.	The Participant shall have a collaborative, integrated relationship with each OUD Care Team member. (pg. 7)</t>
    </r>
    <r>
      <rPr>
        <sz val="10"/>
        <color theme="9" tint="-0.249977111117893"/>
        <rFont val="Calibri"/>
        <family val="2"/>
      </rPr>
      <t xml:space="preserve">
The Participant shall furnish OUD Treatment Services to each Participating Beneficiary, or arrange for such services to be furnished,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</si>
  <si>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Mandated (strict)
</t>
    </r>
    <r>
      <rPr>
        <b/>
        <sz val="10"/>
        <color theme="9" tint="-0.249977111117893"/>
        <rFont val="Calibri"/>
        <family val="2"/>
      </rPr>
      <t>Document:</t>
    </r>
    <r>
      <rPr>
        <sz val="10"/>
        <color theme="9" tint="-0.249977111117893"/>
        <rFont val="Calibri"/>
        <family val="2"/>
      </rPr>
      <t xml:space="preserve"> ViT Participation Agreement Final clean 3.25.2021
“CMF” refers to the care management fee and means a per-Participating Beneficiary per-month fee paid to the Participant by CMS pursuant to this Agreement.  </t>
    </r>
    <r>
      <rPr>
        <u/>
        <sz val="10"/>
        <color theme="9" tint="-0.249977111117893"/>
        <rFont val="Calibri"/>
        <family val="2"/>
      </rPr>
      <t>The CMF shall be paid in addition to any other amount otherwise payable to the health care practitioners in the Participant’s OUD Care Team</t>
    </r>
    <r>
      <rPr>
        <sz val="10"/>
        <color theme="9" tint="-0.249977111117893"/>
        <rFont val="Calibri"/>
        <family val="2"/>
      </rPr>
      <t xml:space="preserve"> or, if applicable, to the Participant under title XVIII of the Act. (pg. 4)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9" tint="-0.249977111117893"/>
        <rFont val="Calibri"/>
        <family val="2"/>
      </rPr>
      <t>primary care services or addiction treatment services</t>
    </r>
    <r>
      <rPr>
        <sz val="10"/>
        <color theme="9" tint="-0.249977111117893"/>
        <rFont val="Calibri"/>
        <family val="2"/>
      </rPr>
      <t xml:space="preserve"> to one or more Participating Beneficiaries. 
2.	The Participant </t>
    </r>
    <r>
      <rPr>
        <u/>
        <sz val="10"/>
        <color theme="9" tint="-0.249977111117893"/>
        <rFont val="Calibri"/>
        <family val="2"/>
      </rPr>
      <t>may include in its OUD Care Team other practitioners licensed under state law to furnish psychiatric, psychological, counseling, and social services</t>
    </r>
    <r>
      <rPr>
        <sz val="10"/>
        <color theme="9" tint="-0.249977111117893"/>
        <rFont val="Calibri"/>
        <family val="2"/>
      </rPr>
      <t xml:space="preserve"> to Applicable Beneficiaries.
</t>
    </r>
    <r>
      <rPr>
        <u/>
        <sz val="10"/>
        <color theme="9" tint="-0.249977111117893"/>
        <rFont val="Calibri"/>
        <family val="2"/>
      </rPr>
      <t>3.	The Participant shall have a collaborative, integrated relationship with each OUD Care Team member. (pg. 7)</t>
    </r>
    <r>
      <rPr>
        <sz val="10"/>
        <color theme="9" tint="-0.249977111117893"/>
        <rFont val="Calibri"/>
        <family val="2"/>
      </rPr>
      <t xml:space="preserve">
The Participant shall furnish OUD Treatment Services to each Participating Beneficiary, or arrange for such services to be furnished, based on the Participating Beneficiary’s </t>
    </r>
    <r>
      <rPr>
        <u/>
        <sz val="10"/>
        <color theme="9" tint="-0.249977111117893"/>
        <rFont val="Calibri"/>
        <family val="2"/>
      </rPr>
      <t>individualized OUD treatment plan,</t>
    </r>
    <r>
      <rPr>
        <sz val="10"/>
        <color theme="9" tint="-0.249977111117893"/>
        <rFont val="Calibri"/>
        <family val="2"/>
      </rPr>
      <t xml:space="preserve">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</si>
  <si>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9" tint="-0.249977111117893"/>
        <rFont val="Calibri"/>
        <family val="2"/>
      </rPr>
      <t>Document:</t>
    </r>
    <r>
      <rPr>
        <sz val="10"/>
        <color theme="9" tint="-0.249977111117893"/>
        <rFont val="Calibri"/>
        <family val="2"/>
      </rPr>
      <t xml:space="preserve"> ViT Participation Agreement Final clean 3.25.2021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9" tint="-0.249977111117893"/>
        <rFont val="Calibri"/>
        <family val="2"/>
      </rPr>
      <t>primary care services or addiction treatment services</t>
    </r>
    <r>
      <rPr>
        <sz val="10"/>
        <color theme="9" tint="-0.249977111117893"/>
        <rFont val="Calibri"/>
        <family val="2"/>
      </rPr>
      <t xml:space="preserve"> to one or more Participating Beneficiaries. 
2.	The Participant </t>
    </r>
    <r>
      <rPr>
        <u/>
        <sz val="10"/>
        <color theme="9" tint="-0.249977111117893"/>
        <rFont val="Calibri"/>
        <family val="2"/>
      </rPr>
      <t>may include in its OUD Care Team other practitioners licensed under state law to furnish psychiatric, psychological, counseling, and social services</t>
    </r>
    <r>
      <rPr>
        <sz val="10"/>
        <color theme="9" tint="-0.249977111117893"/>
        <rFont val="Calibri"/>
        <family val="2"/>
      </rPr>
      <t xml:space="preserve">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</si>
  <si>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Mandated (strict)
</t>
    </r>
    <r>
      <rPr>
        <b/>
        <sz val="10"/>
        <color theme="9" tint="-0.249977111117893"/>
        <rFont val="Calibri"/>
        <family val="2"/>
      </rPr>
      <t>Document:</t>
    </r>
    <r>
      <rPr>
        <sz val="10"/>
        <color theme="9" tint="-0.249977111117893"/>
        <rFont val="Calibri"/>
        <family val="2"/>
      </rPr>
      <t xml:space="preserve"> ViT Participation Agreement Final clean 3.25.2021
“CMF” refers to the care management fee and means a per-Participating Beneficiary per-month fee paid to the Participant by CMS pursuant to this Agreement.  </t>
    </r>
    <r>
      <rPr>
        <u/>
        <sz val="10"/>
        <color theme="9" tint="-0.249977111117893"/>
        <rFont val="Calibri"/>
        <family val="2"/>
      </rPr>
      <t>The CMF shall be paid in addition to any other amount otherwise payable to the health care practitioners in the Participant’s OUD Care Team</t>
    </r>
    <r>
      <rPr>
        <sz val="10"/>
        <color theme="9" tint="-0.249977111117893"/>
        <rFont val="Calibri"/>
        <family val="2"/>
      </rPr>
      <t xml:space="preserve"> or, if applicable, to the Participant under title XVIII of the Act. (pg. 4)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9" tint="-0.249977111117893"/>
        <rFont val="Calibri"/>
        <family val="2"/>
      </rPr>
      <t>primary care services or addiction treatment services</t>
    </r>
    <r>
      <rPr>
        <sz val="10"/>
        <color theme="9" tint="-0.249977111117893"/>
        <rFont val="Calibri"/>
        <family val="2"/>
      </rPr>
      <t xml:space="preserve"> to one or more Participating Beneficiaries. 
2.	The Participant </t>
    </r>
    <r>
      <rPr>
        <u/>
        <sz val="10"/>
        <color theme="9" tint="-0.249977111117893"/>
        <rFont val="Calibri"/>
        <family val="2"/>
      </rPr>
      <t>may include in its OUD Care Team other practitioners licensed under state law to furnish psychiatric, psychological, counseling, and social services</t>
    </r>
    <r>
      <rPr>
        <sz val="10"/>
        <color theme="9" tint="-0.249977111117893"/>
        <rFont val="Calibri"/>
        <family val="2"/>
      </rPr>
      <t xml:space="preserve">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t>
    </r>
    <r>
      <rPr>
        <u/>
        <sz val="10"/>
        <color theme="9" tint="-0.249977111117893"/>
        <rFont val="Calibri"/>
        <family val="2"/>
      </rPr>
      <t>individualized OUD treatment plan,</t>
    </r>
    <r>
      <rPr>
        <sz val="10"/>
        <color theme="9" tint="-0.249977111117893"/>
        <rFont val="Calibri"/>
        <family val="2"/>
      </rPr>
      <t xml:space="preserve">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</si>
  <si>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trike/>
        <sz val="10"/>
        <color theme="9" tint="-0.249977111117893"/>
        <rFont val="Calibri"/>
        <family val="2"/>
      </rPr>
      <t>Not mandated or implied</t>
    </r>
    <r>
      <rPr>
        <b/>
        <sz val="10"/>
        <color theme="9" tint="-0.249977111117893"/>
        <rFont val="Calibri"/>
        <family val="2"/>
      </rPr>
      <t xml:space="preserve">
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t>
    </r>
  </si>
  <si>
    <r>
      <t xml:space="preserve">Not mandated or implied </t>
    </r>
    <r>
      <rPr>
        <sz val="10"/>
        <color theme="9" tint="-0.249977111117893"/>
        <rFont val="Calibri"/>
        <family val="2"/>
      </rPr>
      <t xml:space="preserve">Mandated (strict)
</t>
    </r>
    <r>
      <rPr>
        <b/>
        <sz val="10"/>
        <color theme="9" tint="-0.249977111117893"/>
        <rFont val="Calibri"/>
        <family val="2"/>
      </rPr>
      <t xml:space="preserve">
Document</t>
    </r>
    <r>
      <rPr>
        <sz val="10"/>
        <color theme="9" tint="-0.249977111117893"/>
        <rFont val="Calibri"/>
        <family val="2"/>
      </rPr>
      <t>: MDPCP - 2021 Starters 1st AR Practice Participation Agreement
I.	GENERAL CARE TRANSFORMATION REQUIREMENTS
Access and Continuity
• Ensure MDPCP Beneficiaries have 24/7 access to a care team or MDPCP Practitioner with real-time access to the beneficiary’s EHR. (pg. 62)</t>
    </r>
  </si>
  <si>
    <r>
      <t>Not mandated or implied</t>
    </r>
    <r>
      <rPr>
        <sz val="10"/>
        <color theme="9" tint="-0.249977111117893"/>
        <rFont val="Calibri"/>
        <family val="2"/>
      </rPr>
      <t xml:space="preserve"> Implied (lenient)
</t>
    </r>
    <r>
      <rPr>
        <b/>
        <sz val="10"/>
        <color theme="9" tint="-0.249977111117893"/>
        <rFont val="Calibri"/>
        <family val="2"/>
      </rPr>
      <t>Document</t>
    </r>
    <r>
      <rPr>
        <sz val="10"/>
        <color theme="9" tint="-0.249977111117893"/>
        <rFont val="Calibri"/>
        <family val="2"/>
      </rPr>
      <t>: MDPCP - 2021 Starters 1st AR Practice Participation Agreement</t>
    </r>
    <r>
      <rPr>
        <b/>
        <sz val="10"/>
        <color theme="9" tint="-0.249977111117893"/>
        <rFont val="Calibri"/>
        <family val="2"/>
      </rPr>
      <t xml:space="preserve">
</t>
    </r>
    <r>
      <rPr>
        <sz val="10"/>
        <color theme="9" tint="-0.249977111117893"/>
        <rFont val="Calibri"/>
        <family val="2"/>
      </rPr>
      <t xml:space="preserve">II. HEART PAYMENT-SPECIFIC CARE TRANSFORMATION REQUIREMENTS
Beginning in Performance Year 2022, the Care Transformation Requirements described below apply whether the MDPCP Practice is participating in MDPCP Track 1 or Track 2.  As specified in Article 9.3(a) of the Agreement, the MDPCP Practice must use the HEART Payment to perform the Care Transformation Requirements described in this Section II of Appendix A for those MDPCP Beneficiaries that meet the criteria in Article 9.2(c)(iv).
•	Identify and address barriers to care continuity through the use of technology such as </t>
    </r>
    <r>
      <rPr>
        <u/>
        <sz val="10"/>
        <color theme="9" tint="-0.249977111117893"/>
        <rFont val="Calibri"/>
        <family val="2"/>
      </rPr>
      <t>telehealth</t>
    </r>
    <r>
      <rPr>
        <sz val="10"/>
        <color theme="9" tint="-0.249977111117893"/>
        <rFont val="Calibri"/>
        <family val="2"/>
      </rPr>
      <t xml:space="preserve"> and remote patient management technology. (pg. 64) </t>
    </r>
  </si>
  <si>
    <r>
      <rPr>
        <sz val="10"/>
        <color theme="9" tint="-0.249977111117893"/>
        <rFont val="Calibri"/>
        <family val="2"/>
      </rPr>
      <t>Not mandated or implied</t>
    </r>
    <r>
      <rPr>
        <strike/>
        <sz val="10"/>
        <color theme="9" tint="-0.249977111117893"/>
        <rFont val="Calibri"/>
        <family val="2"/>
      </rPr>
      <t xml:space="preserve">
Implied 
</t>
    </r>
    <r>
      <rPr>
        <b/>
        <i/>
        <strike/>
        <sz val="10"/>
        <color theme="9" tint="-0.249977111117893"/>
        <rFont val="Calibri"/>
        <family val="2"/>
      </rPr>
      <t>Document: DC ICIP 9/11/2020</t>
    </r>
    <r>
      <rPr>
        <strike/>
        <sz val="10"/>
        <color theme="9" tint="-0.249977111117893"/>
        <rFont val="Calibri"/>
        <family val="2"/>
      </rPr>
      <t xml:space="preserve">
Page 86: To allow for maximum flexibility in managing and monitoring care for a geographically defined population, </t>
    </r>
    <r>
      <rPr>
        <strike/>
        <u/>
        <sz val="10"/>
        <color theme="9" tint="-0.249977111117893"/>
        <rFont val="Calibri"/>
        <family val="2"/>
      </rPr>
      <t>DCEs under Geographic PBP will propose a set of two to five quality measures</t>
    </r>
    <r>
      <rPr>
        <strike/>
        <sz val="10"/>
        <color theme="9" tint="-0.249977111117893"/>
        <rFont val="Calibri"/>
        <family val="2"/>
      </rPr>
      <t xml:space="preserve"> to be reported on their geographically aligned FFS population.  ... Applicants’ proposed measure sets must satisfy the MIPS-comparable quality measure criteria set forth in 42 CFR § 414.1415(b)(2) and (3), and at least one quality measure should be from one of the following seven CMMI-focused Meaningful Measures areas: 
(1) Patient Experience
(2) Care is Personalized and Aligned with Patient Goals
(3) Transfer of Health Information and Interoperability  
(4) </t>
    </r>
    <r>
      <rPr>
        <strike/>
        <u/>
        <sz val="10"/>
        <color theme="9" tint="-0.249977111117893"/>
        <rFont val="Calibri"/>
        <family val="2"/>
      </rPr>
      <t>Medication Management</t>
    </r>
    <r>
      <rPr>
        <strike/>
        <sz val="10"/>
        <color theme="9" tint="-0.249977111117893"/>
        <rFont val="Calibri"/>
        <family val="2"/>
      </rPr>
      <t xml:space="preserve">
(5) Preventive Care
(6) Management of Chronic Conditions
(7) Patient Reported Functional Outcomes</t>
    </r>
  </si>
  <si>
    <r>
      <t xml:space="preserve">Mandated 
Model quality measures include:
-Percentage of patients that receive appropriate asthma medication management
-Utilization of Vermont Prescription Monitoring System (VPMS)
</t>
    </r>
    <r>
      <rPr>
        <sz val="10"/>
        <color theme="9" tint="-0.249977111117893"/>
        <rFont val="Calibri"/>
        <family val="2"/>
      </rPr>
      <t>Not mandated or implied</t>
    </r>
  </si>
  <si>
    <r>
      <t xml:space="preserve">Mandated </t>
    </r>
    <r>
      <rPr>
        <sz val="10"/>
        <color theme="9" tint="-0.249977111117893"/>
        <rFont val="Calibri"/>
        <family val="2"/>
      </rPr>
      <t>Not mandated or implied</t>
    </r>
    <r>
      <rPr>
        <b/>
        <strike/>
        <sz val="10"/>
        <color theme="9" tint="-0.249977111117893"/>
        <rFont val="Calibri"/>
        <family val="2"/>
      </rPr>
      <t xml:space="preserve">
</t>
    </r>
    <r>
      <rPr>
        <b/>
        <i/>
        <strike/>
        <sz val="10"/>
        <color theme="9" tint="-0.249977111117893"/>
        <rFont val="Calibri"/>
        <family val="2"/>
      </rPr>
      <t>Document: Maryland Total Cost of Care Model State Agreement</t>
    </r>
    <r>
      <rPr>
        <strike/>
        <sz val="10"/>
        <color theme="9" tint="-0.249977111117893"/>
        <rFont val="Calibri"/>
        <family val="2"/>
      </rPr>
      <t xml:space="preserve">
7. Outcomes-Based Credits. The State shall be responsible for addressing a minimum of three population health priorities for Maryland residents in accordance with this Section 7.
     a. At any time following the Effective Date of the Agreement, for a minimum of three population health priorities, the State must propose to CMS for approval methodologies for assessing the State’s performance on each population health priority.
          i. For each population health priority, the State must submit the following information:
              2. A methodology, based on validated research methodologies, to
assess the State’s performance on each measure and target relative
to a comparison group or targeted level of improvement; (p. 15) </t>
    </r>
  </si>
  <si>
    <r>
      <rPr>
        <sz val="10"/>
        <color theme="9" tint="-0.249977111117893"/>
        <rFont val="Calibri"/>
        <family val="2"/>
      </rPr>
      <t>Implied (lenient)</t>
    </r>
    <r>
      <rPr>
        <b/>
        <strike/>
        <sz val="10"/>
        <color theme="9" tint="-0.249977111117893"/>
        <rFont val="Calibri"/>
        <family val="2"/>
      </rPr>
      <t xml:space="preserve">
</t>
    </r>
    <r>
      <rPr>
        <b/>
        <sz val="10"/>
        <color theme="9" tint="-0.249977111117893"/>
        <rFont val="Calibri"/>
        <family val="2"/>
      </rPr>
      <t>Document:</t>
    </r>
    <r>
      <rPr>
        <b/>
        <strike/>
        <sz val="10"/>
        <color theme="9" tint="-0.249977111117893"/>
        <rFont val="Calibri"/>
        <family val="2"/>
      </rPr>
      <t xml:space="preserve"> </t>
    </r>
    <r>
      <rPr>
        <b/>
        <i/>
        <strike/>
        <sz val="10"/>
        <color theme="9" tint="-0.249977111117893"/>
        <rFont val="Calibri"/>
        <family val="2"/>
      </rPr>
      <t xml:space="preserve">Maryland Total Cost of Care Model State Agreement </t>
    </r>
    <r>
      <rPr>
        <sz val="10"/>
        <color theme="9" tint="-0.249977111117893"/>
        <rFont val="Calibri"/>
        <family val="2"/>
      </rPr>
      <t>MDPCP - 2021 Starters 1st AR Practice Participation Agreement</t>
    </r>
    <r>
      <rPr>
        <strike/>
        <sz val="10"/>
        <color theme="9" tint="-0.249977111117893"/>
        <rFont val="Calibri"/>
        <family val="2"/>
      </rPr>
      <t xml:space="preserve">
Payment for Alcohol and Substance Use Disorder. The State may submit to CMS a proposal to include payments for Medicare
beneficiaries’ alcohol, substance use disorder and wrap-around recovery services in a new or existing Model Program. CMS will only approve such proposal if it determines that it has the legal authority to do so. (p.35)
</t>
    </r>
    <r>
      <rPr>
        <sz val="10"/>
        <color theme="9" tint="-0.249977111117893"/>
        <rFont val="Calibri"/>
        <family val="2"/>
      </rPr>
      <t xml:space="preserve">
(iv) The HEART Payment shall equal $110, multiplied by the total number of MDPCP Beneficiaries who both: 
(A) are in either the 4th HCC risk tier or the complex risk tier described in Article 9.2(b)(i); and 
(B) fall within the highest ADI quintile established by CMS as described in Article 9.2(b)(iv). (pg. 26)
II. HEART PAYMENT-SPECIFIC CARE TRANSFORMATION REQUIREMENTS
Planned Care for Health Outcomes
• Implementation and tracking of social needs assessment screening, customizing electronic health records to capture social determinants and demographic information and linking data through health information exchanges,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 Data collection and analysis, including disaggregated data on race and ethnicity, gender identity, family size, and income through the use of social determinants of health (SDOH) screening systems with standards equivalent to or better than those specified by CMS. (pg. 66)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</si>
</sst>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89">
    <font>
      <sz val="11"/>
      <color theme="1"/>
      <name val="Calibri"/>
      <family val="2"/>
      <scheme val="minor"/>
    </font>
    <font>
      <b/>
      <sz val="10"/>
      <color theme="0"/>
      <name val="Calibri"/>
      <family val="2"/>
    </font>
    <font>
      <b/>
      <sz val="10"/>
      <color rgb="FFFFFFFF"/>
      <name val="Calibri"/>
      <family val="2"/>
    </font>
    <font>
      <sz val="10"/>
      <name val="Calibri"/>
      <family val="2"/>
      <scheme val="minor"/>
    </font>
    <font>
      <sz val="10"/>
      <name val="Calibri"/>
      <family val="2"/>
    </font>
    <font>
      <sz val="10"/>
      <color rgb="FFFF0000"/>
      <name val="Calibri"/>
      <family val="2"/>
    </font>
    <font>
      <sz val="10"/>
      <color theme="1"/>
      <name val="Calibri"/>
      <family val="2"/>
      <scheme val="minor"/>
    </font>
    <font>
      <sz val="10"/>
      <color rgb="FFFF0000"/>
      <name val="Calibri"/>
      <family val="2"/>
      <scheme val="minor"/>
    </font>
    <font>
      <b/>
      <sz val="10"/>
      <name val="Calibri"/>
      <family val="2"/>
    </font>
    <font>
      <u/>
      <sz val="10"/>
      <name val="Calibri"/>
      <family val="2"/>
      <scheme val="minor"/>
    </font>
    <font>
      <vertAlign val="superscript"/>
      <sz val="10"/>
      <name val="Calibri"/>
      <family val="2"/>
    </font>
    <font>
      <vertAlign val="superscript"/>
      <sz val="10"/>
      <name val="Calibri"/>
      <family val="2"/>
      <scheme val="minor"/>
    </font>
    <font>
      <sz val="10"/>
      <color theme="1"/>
      <name val="Calibri"/>
      <family val="2"/>
    </font>
    <font>
      <b/>
      <sz val="10"/>
      <color theme="1"/>
      <name val="Calibri"/>
      <family val="2"/>
      <scheme val="minor"/>
    </font>
    <font>
      <sz val="11"/>
      <color theme="1"/>
      <name val="Calibri"/>
      <family val="2"/>
      <scheme val="minor"/>
    </font>
    <font>
      <b/>
      <sz val="10"/>
      <name val="Calibri"/>
      <family val="2"/>
      <scheme val="minor"/>
    </font>
    <font>
      <i/>
      <sz val="10"/>
      <name val="Calibri"/>
      <family val="2"/>
      <scheme val="minor"/>
    </font>
    <font>
      <i/>
      <u/>
      <sz val="10"/>
      <name val="Calibri"/>
      <family val="2"/>
      <scheme val="minor"/>
    </font>
    <font>
      <sz val="11"/>
      <color rgb="FF9C5700"/>
      <name val="Calibri"/>
      <family val="2"/>
      <scheme val="minor"/>
    </font>
    <font>
      <b/>
      <sz val="11"/>
      <color theme="0"/>
      <name val="Calibri"/>
      <family val="2"/>
      <scheme val="minor"/>
    </font>
    <font>
      <b/>
      <sz val="10"/>
      <color theme="1"/>
      <name val="Calibri"/>
      <family val="2"/>
    </font>
    <font>
      <i/>
      <sz val="10"/>
      <name val="Calibri"/>
      <family val="2"/>
    </font>
    <font>
      <u/>
      <sz val="10"/>
      <name val="Calibri"/>
      <family val="2"/>
    </font>
    <font>
      <u/>
      <sz val="10"/>
      <color theme="1"/>
      <name val="Calibri"/>
      <family val="2"/>
      <scheme val="minor"/>
    </font>
    <font>
      <u/>
      <sz val="10"/>
      <color theme="1"/>
      <name val="Calibri"/>
      <family val="2"/>
    </font>
    <font>
      <i/>
      <sz val="10"/>
      <color theme="1"/>
      <name val="Calibri"/>
      <family val="2"/>
    </font>
    <font>
      <i/>
      <sz val="10"/>
      <color theme="1"/>
      <name val="Calibri"/>
      <family val="2"/>
      <scheme val="minor"/>
    </font>
    <font>
      <b/>
      <i/>
      <sz val="10"/>
      <name val="Calibri"/>
      <family val="2"/>
      <scheme val="minor"/>
    </font>
    <font>
      <sz val="9"/>
      <color theme="1"/>
      <name val="Calibri"/>
      <family val="2"/>
      <scheme val="minor"/>
    </font>
    <font>
      <b/>
      <i/>
      <sz val="10"/>
      <color theme="1"/>
      <name val="Calibri"/>
      <family val="2"/>
    </font>
    <font>
      <b/>
      <i/>
      <sz val="10"/>
      <name val="Calibri"/>
      <family val="2"/>
    </font>
    <font>
      <b/>
      <i/>
      <sz val="10"/>
      <color theme="1"/>
      <name val="Calibri"/>
      <family val="2"/>
      <scheme val="minor"/>
    </font>
    <font>
      <b/>
      <sz val="11"/>
      <name val="Calibri"/>
      <family val="2"/>
      <scheme val="minor"/>
    </font>
    <font>
      <b/>
      <sz val="10"/>
      <color theme="0"/>
      <name val="Calibri"/>
      <family val="2"/>
      <scheme val="minor"/>
    </font>
    <font>
      <sz val="8"/>
      <color theme="1"/>
      <name val="Lucida Sans"/>
      <family val="2"/>
    </font>
    <font>
      <sz val="8"/>
      <name val="Calibri"/>
      <family val="2"/>
      <scheme val="minor"/>
    </font>
    <font>
      <strike/>
      <sz val="10"/>
      <name val="Calibri (Body)"/>
    </font>
    <font>
      <strike/>
      <sz val="10"/>
      <color rgb="FFFF0000"/>
      <name val="Calibri (Body)"/>
    </font>
    <font>
      <strike/>
      <sz val="10"/>
      <name val="Calibri"/>
      <family val="2"/>
    </font>
    <font>
      <sz val="10"/>
      <name val="Calibri (Body)"/>
    </font>
    <font>
      <sz val="10"/>
      <color rgb="FFFF0000"/>
      <name val="Calibri (Body)"/>
    </font>
    <font>
      <b/>
      <sz val="10"/>
      <color rgb="FF00B050"/>
      <name val="Calibri (Body)"/>
    </font>
    <font>
      <sz val="10"/>
      <color rgb="FF00B050"/>
      <name val="Calibri (Body)"/>
    </font>
    <font>
      <sz val="10"/>
      <color rgb="FF00B050"/>
      <name val="Calibri"/>
      <family val="2"/>
      <scheme val="minor"/>
    </font>
    <font>
      <u/>
      <sz val="10"/>
      <color rgb="FF00B050"/>
      <name val="Calibri (Body)"/>
    </font>
    <font>
      <u/>
      <sz val="10"/>
      <color rgb="FF00B050"/>
      <name val="Calibri"/>
      <family val="2"/>
      <scheme val="minor"/>
    </font>
    <font>
      <strike/>
      <sz val="10"/>
      <color rgb="FFFF0000"/>
      <name val="Calibri"/>
      <family val="2"/>
      <scheme val="minor"/>
    </font>
    <font>
      <strike/>
      <sz val="10"/>
      <color rgb="FFFF0000"/>
      <name val="Calibri"/>
      <family val="2"/>
    </font>
    <font>
      <i/>
      <sz val="10"/>
      <color rgb="FF00B050"/>
      <name val="Calibri (Body)"/>
    </font>
    <font>
      <i/>
      <sz val="10"/>
      <color rgb="FFFF0000"/>
      <name val="Calibri (Body)"/>
    </font>
    <font>
      <i/>
      <strike/>
      <sz val="10"/>
      <color rgb="FFFF0000"/>
      <name val="Calibri (Body)"/>
    </font>
    <font>
      <i/>
      <sz val="10"/>
      <name val="Calibri (Body)"/>
    </font>
    <font>
      <sz val="10"/>
      <color rgb="FF00B050"/>
      <name val="Calibri"/>
      <family val="2"/>
    </font>
    <font>
      <b/>
      <strike/>
      <sz val="10"/>
      <color rgb="FFFF0000"/>
      <name val="Calibri (Body)"/>
    </font>
    <font>
      <b/>
      <sz val="10"/>
      <color rgb="FF00B050"/>
      <name val="Calibri"/>
      <family val="2"/>
    </font>
    <font>
      <b/>
      <strike/>
      <sz val="10"/>
      <color rgb="FFFF0000"/>
      <name val="Calibri"/>
      <family val="2"/>
    </font>
    <font>
      <strike/>
      <u/>
      <sz val="10"/>
      <color rgb="FFFF0000"/>
      <name val="Calibri (Body)"/>
    </font>
    <font>
      <sz val="10"/>
      <color theme="1"/>
      <name val="Calibri (Body)"/>
    </font>
    <font>
      <sz val="10"/>
      <name val="Calibri"/>
      <family val="2"/>
    </font>
    <font>
      <sz val="10"/>
      <color theme="1"/>
      <name val="Calibri"/>
      <family val="2"/>
    </font>
    <font>
      <strike/>
      <u/>
      <sz val="10"/>
      <color rgb="FFFF0000"/>
      <name val="Calibri"/>
      <family val="2"/>
    </font>
    <font>
      <u/>
      <sz val="10"/>
      <color rgb="FF00B050"/>
      <name val="Calibri"/>
      <family val="2"/>
    </font>
    <font>
      <u/>
      <sz val="10"/>
      <name val="Calibri (Body)"/>
    </font>
    <font>
      <b/>
      <sz val="10"/>
      <color rgb="FF00B050"/>
      <name val="Calibri"/>
      <family val="2"/>
      <scheme val="minor"/>
    </font>
    <font>
      <sz val="10"/>
      <color theme="9"/>
      <name val="Calibri (Body)"/>
    </font>
    <font>
      <sz val="10"/>
      <color theme="9"/>
      <name val="Calibri"/>
      <family val="2"/>
    </font>
    <font>
      <strike/>
      <sz val="10"/>
      <color rgb="FF00B050"/>
      <name val="Calibri"/>
      <family val="2"/>
    </font>
    <font>
      <b/>
      <sz val="10"/>
      <name val="Calibri (Body)"/>
    </font>
    <font>
      <i/>
      <strike/>
      <sz val="10"/>
      <color rgb="FFFF0000"/>
      <name val="Calibri"/>
      <family val="2"/>
    </font>
    <font>
      <b/>
      <i/>
      <strike/>
      <sz val="10"/>
      <color rgb="FFFF0000"/>
      <name val="Calibri"/>
      <family val="2"/>
    </font>
    <font>
      <b/>
      <i/>
      <strike/>
      <sz val="10"/>
      <color rgb="FFFF0000"/>
      <name val="Calibri (Body)"/>
    </font>
    <font>
      <b/>
      <u/>
      <sz val="10"/>
      <color rgb="FF00B050"/>
      <name val="Calibri"/>
      <family val="2"/>
    </font>
    <font>
      <strike/>
      <u/>
      <sz val="10"/>
      <color rgb="FFFF0000"/>
      <name val="Calibri"/>
      <family val="2"/>
      <scheme val="minor"/>
    </font>
    <font>
      <b/>
      <sz val="11"/>
      <color theme="1"/>
      <name val="Calibri"/>
      <family val="2"/>
      <scheme val="minor"/>
    </font>
    <font>
      <sz val="10"/>
      <color theme="9" tint="-0.249977111117893"/>
      <name val="Calibri (Body)"/>
    </font>
    <font>
      <b/>
      <sz val="10"/>
      <color theme="9" tint="-0.249977111117893"/>
      <name val="Calibri (Body)"/>
    </font>
    <font>
      <u/>
      <sz val="10"/>
      <color theme="9" tint="-0.249977111117893"/>
      <name val="Calibri (Body)"/>
    </font>
    <font>
      <sz val="10"/>
      <color theme="9" tint="-0.249977111117893"/>
      <name val="Calibri"/>
      <family val="2"/>
      <scheme val="minor"/>
    </font>
    <font>
      <b/>
      <sz val="10"/>
      <color theme="9" tint="-0.249977111117893"/>
      <name val="Calibri"/>
      <family val="2"/>
      <scheme val="minor"/>
    </font>
    <font>
      <u/>
      <sz val="10"/>
      <color theme="9" tint="-0.249977111117893"/>
      <name val="Calibri"/>
      <family val="2"/>
      <scheme val="minor"/>
    </font>
    <font>
      <sz val="10"/>
      <color theme="9" tint="-0.249977111117893"/>
      <name val="Calibri"/>
      <family val="2"/>
    </font>
    <font>
      <b/>
      <sz val="10"/>
      <color theme="9" tint="-0.249977111117893"/>
      <name val="Calibri"/>
      <family val="2"/>
    </font>
    <font>
      <u/>
      <sz val="10"/>
      <color theme="9" tint="-0.249977111117893"/>
      <name val="Calibri"/>
      <family val="2"/>
    </font>
    <font>
      <i/>
      <sz val="10"/>
      <color theme="9" tint="-0.249977111117893"/>
      <name val="Calibri"/>
      <family val="2"/>
    </font>
    <font>
      <strike/>
      <sz val="10"/>
      <color theme="9" tint="-0.249977111117893"/>
      <name val="Calibri"/>
      <family val="2"/>
    </font>
    <font>
      <b/>
      <strike/>
      <sz val="10"/>
      <color theme="9" tint="-0.249977111117893"/>
      <name val="Calibri"/>
      <family val="2"/>
    </font>
    <font>
      <b/>
      <i/>
      <strike/>
      <sz val="10"/>
      <color theme="9" tint="-0.249977111117893"/>
      <name val="Calibri"/>
      <family val="2"/>
    </font>
    <font>
      <strike/>
      <u/>
      <sz val="10"/>
      <color theme="9" tint="-0.249977111117893"/>
      <name val="Calibri"/>
      <family val="2"/>
    </font>
    <font>
      <sz val="11"/>
      <color theme="9" tint="-0.249977111117893"/>
      <name val="Calibri"/>
      <family val="2"/>
      <scheme val="minor"/>
    </font>
  </fonts>
  <fills count="16">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rgb="FFFFEB9C"/>
      </patternFill>
    </fill>
    <fill>
      <patternFill patternType="solid">
        <fgColor theme="2" tint="-9.9978637043366805E-2"/>
        <bgColor indexed="64"/>
      </patternFill>
    </fill>
    <fill>
      <patternFill patternType="solid">
        <fgColor rgb="FFFFCCCC"/>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indexed="64"/>
      </bottom>
      <diagonal/>
    </border>
    <border>
      <left/>
      <right style="thin">
        <color indexed="64"/>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bottom style="thin">
        <color auto="1"/>
      </bottom>
      <diagonal/>
    </border>
    <border>
      <left style="thin">
        <color auto="1"/>
      </left>
      <right/>
      <top/>
      <bottom style="medium">
        <color indexed="64"/>
      </bottom>
      <diagonal/>
    </border>
  </borders>
  <cellStyleXfs count="4">
    <xf numFmtId="0" fontId="0" fillId="0" borderId="0"/>
    <xf numFmtId="9" fontId="14" fillId="0" borderId="0" applyFont="0" applyFill="0" applyBorder="0" applyAlignment="0" applyProtection="0"/>
    <xf numFmtId="0" fontId="18" fillId="7" borderId="0" applyNumberFormat="0" applyBorder="0" applyAlignment="0" applyProtection="0"/>
    <xf numFmtId="43" fontId="14" fillId="0" borderId="0" applyFont="0" applyFill="0" applyBorder="0" applyAlignment="0" applyProtection="0"/>
  </cellStyleXfs>
  <cellXfs count="171">
    <xf numFmtId="0" fontId="0" fillId="0" borderId="0" xfId="0"/>
    <xf numFmtId="0" fontId="1" fillId="2" borderId="1" xfId="0" applyFont="1" applyFill="1" applyBorder="1" applyAlignment="1">
      <alignment horizontal="center" vertical="center" wrapText="1"/>
    </xf>
    <xf numFmtId="0" fontId="4" fillId="3" borderId="1" xfId="0" applyFont="1" applyFill="1" applyBorder="1" applyAlignment="1">
      <alignment horizontal="left" vertical="top" wrapText="1"/>
    </xf>
    <xf numFmtId="0" fontId="3" fillId="3" borderId="1" xfId="0" applyFont="1" applyFill="1" applyBorder="1" applyAlignment="1">
      <alignment vertical="top"/>
    </xf>
    <xf numFmtId="0" fontId="4" fillId="3" borderId="1" xfId="0" applyFont="1" applyFill="1" applyBorder="1" applyAlignment="1">
      <alignment vertical="top" wrapText="1"/>
    </xf>
    <xf numFmtId="0" fontId="3" fillId="3" borderId="1" xfId="0" applyFont="1" applyFill="1" applyBorder="1" applyAlignment="1">
      <alignment vertical="top" wrapText="1"/>
    </xf>
    <xf numFmtId="0" fontId="6" fillId="0" borderId="0" xfId="0" applyFont="1" applyAlignment="1">
      <alignment horizontal="center" vertical="center"/>
    </xf>
    <xf numFmtId="0" fontId="6" fillId="0" borderId="0" xfId="0" applyFont="1" applyAlignment="1">
      <alignment vertical="center"/>
    </xf>
    <xf numFmtId="0" fontId="6" fillId="0" borderId="0" xfId="0" applyFont="1"/>
    <xf numFmtId="0" fontId="3" fillId="0" borderId="0" xfId="0" applyFont="1"/>
    <xf numFmtId="0" fontId="6" fillId="0" borderId="0" xfId="0" applyFont="1" applyAlignment="1">
      <alignment vertical="top"/>
    </xf>
    <xf numFmtId="0" fontId="3" fillId="0" borderId="0" xfId="0" applyFont="1" applyAlignment="1">
      <alignment vertical="top"/>
    </xf>
    <xf numFmtId="0" fontId="3" fillId="0" borderId="0" xfId="0" applyFont="1" applyAlignment="1">
      <alignment horizontal="center" vertical="center"/>
    </xf>
    <xf numFmtId="0" fontId="6" fillId="0" borderId="6" xfId="0" applyFont="1" applyBorder="1" applyAlignment="1">
      <alignment horizontal="center" vertical="center"/>
    </xf>
    <xf numFmtId="0" fontId="13" fillId="0" borderId="8" xfId="0" applyFont="1" applyBorder="1" applyAlignment="1">
      <alignment vertical="top"/>
    </xf>
    <xf numFmtId="0" fontId="6" fillId="0" borderId="9" xfId="0" applyFont="1" applyBorder="1" applyAlignment="1">
      <alignment horizontal="center" vertical="center"/>
    </xf>
    <xf numFmtId="0" fontId="6" fillId="0" borderId="9" xfId="0" applyFont="1" applyBorder="1"/>
    <xf numFmtId="0" fontId="6" fillId="0" borderId="9" xfId="0" applyFont="1" applyBorder="1" applyAlignment="1">
      <alignment vertical="top"/>
    </xf>
    <xf numFmtId="0" fontId="3" fillId="0" borderId="9" xfId="0" applyFont="1" applyBorder="1" applyAlignment="1">
      <alignment vertical="top"/>
    </xf>
    <xf numFmtId="0" fontId="6" fillId="6" borderId="1" xfId="0" applyFont="1" applyFill="1" applyBorder="1" applyAlignment="1">
      <alignment horizontal="center" vertical="center" wrapText="1"/>
    </xf>
    <xf numFmtId="0" fontId="6" fillId="0" borderId="1" xfId="0" applyFont="1" applyBorder="1" applyAlignment="1">
      <alignment vertical="top" wrapText="1"/>
    </xf>
    <xf numFmtId="0" fontId="6" fillId="0" borderId="1" xfId="2" applyFont="1" applyFill="1" applyBorder="1" applyAlignment="1">
      <alignment vertical="top" wrapText="1" readingOrder="1"/>
    </xf>
    <xf numFmtId="0" fontId="13" fillId="0" borderId="5" xfId="0" applyFont="1" applyBorder="1" applyAlignment="1">
      <alignment vertical="top"/>
    </xf>
    <xf numFmtId="0" fontId="13" fillId="0" borderId="11" xfId="0" applyFont="1" applyBorder="1" applyAlignment="1">
      <alignment vertical="top"/>
    </xf>
    <xf numFmtId="0" fontId="4" fillId="4" borderId="1" xfId="0" applyFont="1" applyFill="1" applyBorder="1" applyAlignment="1">
      <alignment horizontal="left" vertical="top" wrapText="1"/>
    </xf>
    <xf numFmtId="0" fontId="4" fillId="4" borderId="1" xfId="0" applyFont="1" applyFill="1" applyBorder="1" applyAlignment="1">
      <alignment vertical="top" wrapText="1"/>
    </xf>
    <xf numFmtId="0" fontId="3" fillId="4" borderId="1" xfId="0" applyFont="1" applyFill="1" applyBorder="1" applyAlignment="1">
      <alignment vertical="top" wrapText="1"/>
    </xf>
    <xf numFmtId="0" fontId="3" fillId="3" borderId="1" xfId="0" applyFont="1" applyFill="1" applyBorder="1" applyAlignment="1">
      <alignment horizontal="left" vertical="top"/>
    </xf>
    <xf numFmtId="0" fontId="3" fillId="3" borderId="2" xfId="0" applyFont="1" applyFill="1" applyBorder="1" applyAlignment="1">
      <alignment vertical="top"/>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13" fillId="0" borderId="1" xfId="0" applyFont="1" applyBorder="1" applyAlignment="1">
      <alignment vertical="top" wrapText="1"/>
    </xf>
    <xf numFmtId="0" fontId="28" fillId="0" borderId="0" xfId="0" applyFont="1" applyAlignment="1">
      <alignment vertical="center" wrapText="1"/>
    </xf>
    <xf numFmtId="0" fontId="0" fillId="0" borderId="0" xfId="0" applyAlignment="1">
      <alignment vertical="center" wrapText="1"/>
    </xf>
    <xf numFmtId="0" fontId="6" fillId="0" borderId="9"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xf>
    <xf numFmtId="0" fontId="1" fillId="11" borderId="16" xfId="0" applyFont="1" applyFill="1" applyBorder="1" applyAlignment="1">
      <alignment horizontal="left" vertical="center" wrapText="1"/>
    </xf>
    <xf numFmtId="0" fontId="1" fillId="11" borderId="17" xfId="0" applyFont="1" applyFill="1" applyBorder="1" applyAlignment="1">
      <alignment horizontal="left" vertical="center" wrapText="1"/>
    </xf>
    <xf numFmtId="0" fontId="1" fillId="11" borderId="18" xfId="0" applyFont="1" applyFill="1" applyBorder="1" applyAlignment="1">
      <alignment horizontal="left" vertical="center" wrapText="1"/>
    </xf>
    <xf numFmtId="0" fontId="1" fillId="11" borderId="1" xfId="0" applyFont="1" applyFill="1" applyBorder="1" applyAlignment="1">
      <alignment horizontal="center" vertical="center" wrapText="1"/>
    </xf>
    <xf numFmtId="0" fontId="19" fillId="10" borderId="0" xfId="0" applyFont="1" applyFill="1" applyAlignment="1">
      <alignment horizontal="center" vertical="center"/>
    </xf>
    <xf numFmtId="0" fontId="19" fillId="10" borderId="16" xfId="0" applyFont="1" applyFill="1" applyBorder="1" applyAlignment="1">
      <alignment horizontal="center" vertical="center" wrapText="1"/>
    </xf>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34" fillId="0" borderId="1" xfId="0" applyFont="1" applyBorder="1" applyAlignment="1">
      <alignment vertical="center" wrapText="1"/>
    </xf>
    <xf numFmtId="0" fontId="6" fillId="13" borderId="1" xfId="0" applyFont="1" applyFill="1" applyBorder="1" applyAlignment="1">
      <alignment horizontal="center" vertical="center" wrapText="1"/>
    </xf>
    <xf numFmtId="0" fontId="0" fillId="0" borderId="0" xfId="0" applyAlignment="1">
      <alignment horizontal="center" vertical="center"/>
    </xf>
    <xf numFmtId="0" fontId="6" fillId="6" borderId="15" xfId="0" applyFont="1" applyFill="1" applyBorder="1" applyAlignment="1">
      <alignment horizontal="center" vertical="center" wrapText="1"/>
    </xf>
    <xf numFmtId="0" fontId="33" fillId="10" borderId="2" xfId="0" applyFont="1" applyFill="1" applyBorder="1" applyAlignment="1">
      <alignment horizontal="center" vertical="center" wrapText="1"/>
    </xf>
    <xf numFmtId="0" fontId="33" fillId="10" borderId="8" xfId="0" applyFont="1" applyFill="1" applyBorder="1" applyAlignment="1">
      <alignment horizontal="center" vertical="center" wrapText="1"/>
    </xf>
    <xf numFmtId="0" fontId="6" fillId="0" borderId="10" xfId="0" applyFont="1" applyBorder="1" applyAlignment="1">
      <alignment horizontal="left" vertical="top" wrapText="1"/>
    </xf>
    <xf numFmtId="0" fontId="13" fillId="0" borderId="5" xfId="0" applyFont="1" applyBorder="1" applyAlignment="1">
      <alignment vertical="top" wrapText="1"/>
    </xf>
    <xf numFmtId="0" fontId="6" fillId="0" borderId="6" xfId="0" applyFont="1" applyBorder="1"/>
    <xf numFmtId="0" fontId="6" fillId="0" borderId="6" xfId="0" applyFont="1" applyBorder="1" applyAlignment="1">
      <alignment vertical="top"/>
    </xf>
    <xf numFmtId="0" fontId="6" fillId="0" borderId="7" xfId="0" applyFont="1" applyBorder="1"/>
    <xf numFmtId="0" fontId="6" fillId="0" borderId="10" xfId="0" applyFont="1" applyBorder="1"/>
    <xf numFmtId="0" fontId="6" fillId="0" borderId="7" xfId="0" applyFont="1" applyBorder="1" applyAlignment="1">
      <alignment horizontal="center" vertical="center"/>
    </xf>
    <xf numFmtId="0" fontId="6" fillId="0" borderId="12" xfId="0" applyFont="1" applyBorder="1" applyAlignment="1">
      <alignment horizontal="center" vertical="center"/>
    </xf>
    <xf numFmtId="0" fontId="13" fillId="0" borderId="15" xfId="0" applyFont="1" applyBorder="1" applyAlignment="1">
      <alignment vertical="top" wrapText="1"/>
    </xf>
    <xf numFmtId="0" fontId="13" fillId="0" borderId="14" xfId="0" applyFont="1" applyBorder="1" applyAlignment="1">
      <alignment vertical="top" wrapText="1"/>
    </xf>
    <xf numFmtId="0" fontId="6" fillId="0" borderId="10" xfId="0" applyFont="1" applyBorder="1" applyAlignment="1">
      <alignment horizontal="center" vertical="center"/>
    </xf>
    <xf numFmtId="0" fontId="0" fillId="0" borderId="0" xfId="0" applyAlignment="1">
      <alignment vertical="top"/>
    </xf>
    <xf numFmtId="0" fontId="4" fillId="3" borderId="14" xfId="0" applyFont="1" applyFill="1" applyBorder="1" applyAlignment="1">
      <alignment vertical="top" wrapText="1"/>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right" vertical="center"/>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12"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horizontal="left" vertical="top"/>
    </xf>
    <xf numFmtId="0" fontId="4" fillId="0" borderId="1" xfId="0" applyFont="1" applyBorder="1" applyAlignment="1">
      <alignment vertical="top" wrapText="1" readingOrder="1"/>
    </xf>
    <xf numFmtId="0" fontId="4" fillId="0" borderId="1" xfId="0" applyFont="1" applyBorder="1" applyAlignment="1">
      <alignment vertical="top" wrapText="1"/>
    </xf>
    <xf numFmtId="0" fontId="3" fillId="0" borderId="1" xfId="0" applyFont="1" applyBorder="1" applyAlignment="1">
      <alignment vertical="top" wrapText="1" readingOrder="1"/>
    </xf>
    <xf numFmtId="0" fontId="6" fillId="0" borderId="1" xfId="0" applyFont="1" applyBorder="1" applyAlignment="1">
      <alignment vertical="top" wrapText="1" readingOrder="1"/>
    </xf>
    <xf numFmtId="0" fontId="7" fillId="0" borderId="1" xfId="0" applyFont="1" applyBorder="1" applyAlignment="1">
      <alignment vertical="top" wrapText="1"/>
    </xf>
    <xf numFmtId="0" fontId="20" fillId="0" borderId="1" xfId="0" applyFont="1" applyBorder="1" applyAlignment="1">
      <alignment horizontal="left" vertical="top" wrapText="1"/>
    </xf>
    <xf numFmtId="0" fontId="6" fillId="0" borderId="1" xfId="0" applyFont="1" applyBorder="1" applyAlignment="1">
      <alignment horizontal="left" vertical="top" wrapText="1"/>
    </xf>
    <xf numFmtId="0" fontId="12" fillId="0" borderId="1" xfId="0" quotePrefix="1" applyFont="1" applyBorder="1" applyAlignment="1">
      <alignment horizontal="left" vertical="top" wrapText="1"/>
    </xf>
    <xf numFmtId="0" fontId="52" fillId="0" borderId="1" xfId="0" applyFont="1" applyBorder="1" applyAlignment="1">
      <alignment horizontal="left" vertical="top" wrapText="1"/>
    </xf>
    <xf numFmtId="0" fontId="43" fillId="0" borderId="1" xfId="0" applyFont="1" applyBorder="1" applyAlignment="1">
      <alignment horizontal="left" vertical="top"/>
    </xf>
    <xf numFmtId="0" fontId="39" fillId="0" borderId="1" xfId="0" applyFont="1" applyBorder="1" applyAlignment="1">
      <alignment horizontal="left" vertical="top" wrapText="1"/>
    </xf>
    <xf numFmtId="0" fontId="59" fillId="0" borderId="1" xfId="0" applyFont="1" applyBorder="1" applyAlignment="1">
      <alignment horizontal="left" vertical="top" wrapText="1"/>
    </xf>
    <xf numFmtId="0" fontId="58" fillId="0" borderId="1" xfId="0" applyFont="1" applyBorder="1" applyAlignment="1">
      <alignment horizontal="left" vertical="top" wrapText="1"/>
    </xf>
    <xf numFmtId="0" fontId="58" fillId="0" borderId="1" xfId="0" applyFont="1" applyBorder="1" applyAlignment="1">
      <alignment vertical="top" wrapText="1"/>
    </xf>
    <xf numFmtId="0" fontId="0" fillId="0" borderId="1" xfId="0" applyBorder="1"/>
    <xf numFmtId="0" fontId="0" fillId="8" borderId="1" xfId="0" applyFill="1" applyBorder="1" applyAlignment="1">
      <alignment horizontal="right"/>
    </xf>
    <xf numFmtId="0" fontId="0" fillId="8" borderId="1" xfId="0" applyFill="1" applyBorder="1" applyAlignment="1">
      <alignment horizontal="right" vertical="center"/>
    </xf>
    <xf numFmtId="0" fontId="0" fillId="0" borderId="1" xfId="0" applyBorder="1" applyAlignment="1">
      <alignment vertical="center"/>
    </xf>
    <xf numFmtId="0" fontId="0" fillId="5" borderId="1" xfId="0" applyFill="1" applyBorder="1" applyAlignment="1">
      <alignment vertical="center"/>
    </xf>
    <xf numFmtId="0" fontId="0" fillId="9" borderId="1" xfId="0" applyFill="1" applyBorder="1" applyAlignment="1">
      <alignment vertical="center"/>
    </xf>
    <xf numFmtId="9" fontId="0" fillId="0" borderId="1" xfId="1" applyFont="1" applyBorder="1"/>
    <xf numFmtId="9" fontId="0" fillId="8" borderId="1" xfId="1" applyFont="1" applyFill="1" applyBorder="1" applyAlignment="1">
      <alignment horizontal="right" vertical="center"/>
    </xf>
    <xf numFmtId="9" fontId="0" fillId="0" borderId="1" xfId="1" applyFont="1" applyFill="1" applyBorder="1"/>
    <xf numFmtId="9" fontId="0" fillId="5" borderId="1" xfId="1" applyFont="1" applyFill="1" applyBorder="1"/>
    <xf numFmtId="9" fontId="0" fillId="0" borderId="1" xfId="0" applyNumberFormat="1" applyBorder="1" applyAlignment="1">
      <alignment horizontal="right"/>
    </xf>
    <xf numFmtId="9" fontId="0" fillId="8" borderId="1" xfId="0" applyNumberFormat="1" applyFill="1" applyBorder="1" applyAlignment="1">
      <alignment horizontal="right"/>
    </xf>
    <xf numFmtId="0" fontId="3" fillId="14" borderId="1" xfId="0" applyFont="1" applyFill="1" applyBorder="1" applyAlignment="1">
      <alignment vertical="top" wrapText="1"/>
    </xf>
    <xf numFmtId="0" fontId="4" fillId="14" borderId="1" xfId="0" applyFont="1" applyFill="1" applyBorder="1" applyAlignment="1">
      <alignment horizontal="left" vertical="top" wrapText="1"/>
    </xf>
    <xf numFmtId="0" fontId="39" fillId="0" borderId="1" xfId="0" applyFont="1" applyBorder="1" applyAlignment="1">
      <alignment vertical="top" wrapText="1"/>
    </xf>
    <xf numFmtId="0" fontId="38" fillId="0" borderId="1" xfId="0" applyFont="1" applyBorder="1" applyAlignment="1">
      <alignment horizontal="left" vertical="top" wrapText="1"/>
    </xf>
    <xf numFmtId="0" fontId="0" fillId="0" borderId="1" xfId="0" applyBorder="1" applyAlignment="1">
      <alignment horizontal="right" vertical="center"/>
    </xf>
    <xf numFmtId="9" fontId="0" fillId="9" borderId="1" xfId="1" applyFont="1" applyFill="1" applyBorder="1" applyAlignment="1">
      <alignment vertical="center"/>
    </xf>
    <xf numFmtId="43" fontId="6" fillId="0" borderId="0" xfId="3" applyFont="1" applyAlignment="1">
      <alignment horizontal="center" vertical="center"/>
    </xf>
    <xf numFmtId="43" fontId="6" fillId="0" borderId="0" xfId="3" applyFont="1" applyBorder="1" applyAlignment="1">
      <alignment horizontal="center" vertical="center"/>
    </xf>
    <xf numFmtId="0" fontId="4" fillId="0" borderId="1" xfId="0" applyFont="1" applyBorder="1" applyAlignment="1">
      <alignment horizontal="center" vertical="center" wrapText="1"/>
    </xf>
    <xf numFmtId="0" fontId="12" fillId="0" borderId="1" xfId="0" applyFont="1" applyBorder="1" applyAlignment="1">
      <alignment horizontal="left" wrapText="1"/>
    </xf>
    <xf numFmtId="0" fontId="6" fillId="13" borderId="4"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8" fillId="12" borderId="1" xfId="0" applyFont="1" applyFill="1" applyBorder="1" applyAlignment="1">
      <alignment horizontal="center" vertical="center" wrapText="1"/>
    </xf>
    <xf numFmtId="0" fontId="12" fillId="0" borderId="1" xfId="0" applyFont="1" applyBorder="1" applyAlignment="1">
      <alignment wrapText="1"/>
    </xf>
    <xf numFmtId="0" fontId="0" fillId="0" borderId="1" xfId="0" applyBorder="1" applyAlignment="1">
      <alignment vertical="top"/>
    </xf>
    <xf numFmtId="0" fontId="4" fillId="15" borderId="1" xfId="0" applyFont="1" applyFill="1" applyBorder="1" applyAlignment="1">
      <alignment horizontal="center" vertical="center" wrapText="1"/>
    </xf>
    <xf numFmtId="0" fontId="0" fillId="0" borderId="2" xfId="0" applyBorder="1"/>
    <xf numFmtId="0" fontId="3" fillId="0" borderId="1" xfId="0" applyFont="1" applyBorder="1" applyAlignment="1">
      <alignment vertical="top"/>
    </xf>
    <xf numFmtId="0" fontId="34" fillId="0" borderId="14" xfId="0" applyFont="1" applyBorder="1" applyAlignment="1">
      <alignment vertical="center" wrapText="1"/>
    </xf>
    <xf numFmtId="9" fontId="0" fillId="0" borderId="1" xfId="1" applyFont="1" applyFill="1" applyBorder="1" applyAlignment="1">
      <alignment vertical="center"/>
    </xf>
    <xf numFmtId="0" fontId="32" fillId="12" borderId="19" xfId="0" applyFont="1" applyFill="1" applyBorder="1"/>
    <xf numFmtId="0" fontId="32" fillId="12" borderId="9" xfId="0" applyFont="1" applyFill="1" applyBorder="1"/>
    <xf numFmtId="0" fontId="13" fillId="8" borderId="0" xfId="0" applyFont="1" applyFill="1"/>
    <xf numFmtId="0" fontId="6" fillId="0" borderId="5" xfId="0" applyFont="1" applyBorder="1"/>
    <xf numFmtId="0" fontId="6" fillId="0" borderId="8" xfId="0" applyFont="1" applyBorder="1"/>
    <xf numFmtId="0" fontId="3" fillId="0" borderId="5" xfId="0" applyFont="1" applyBorder="1" applyAlignment="1">
      <alignment vertical="top"/>
    </xf>
    <xf numFmtId="0" fontId="3" fillId="0" borderId="7" xfId="0" applyFont="1" applyBorder="1" applyAlignment="1">
      <alignment vertical="top"/>
    </xf>
    <xf numFmtId="0" fontId="3" fillId="0" borderId="8" xfId="0" applyFont="1" applyBorder="1" applyAlignment="1">
      <alignment vertical="top"/>
    </xf>
    <xf numFmtId="0" fontId="3" fillId="0" borderId="10" xfId="0" applyFont="1" applyBorder="1" applyAlignment="1">
      <alignment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6" fillId="0" borderId="5" xfId="0" applyFont="1" applyBorder="1" applyAlignment="1">
      <alignment vertical="top"/>
    </xf>
    <xf numFmtId="0" fontId="6" fillId="0" borderId="8" xfId="0" applyFont="1" applyBorder="1" applyAlignment="1">
      <alignment vertical="top"/>
    </xf>
    <xf numFmtId="0" fontId="6" fillId="0" borderId="10" xfId="0" applyFont="1" applyBorder="1" applyAlignment="1">
      <alignment vertical="top"/>
    </xf>
    <xf numFmtId="0" fontId="1" fillId="11" borderId="1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8" xfId="0" applyFont="1" applyBorder="1" applyAlignment="1">
      <alignment horizontal="left" vertical="center" wrapText="1"/>
    </xf>
    <xf numFmtId="0" fontId="6" fillId="0" borderId="10" xfId="0" applyFont="1" applyBorder="1" applyAlignment="1">
      <alignment horizontal="left"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11" borderId="20" xfId="0" applyFont="1" applyFill="1" applyBorder="1" applyAlignment="1">
      <alignment horizontal="center" vertical="center" wrapText="1"/>
    </xf>
    <xf numFmtId="0" fontId="1" fillId="11" borderId="13" xfId="0" applyFont="1" applyFill="1" applyBorder="1" applyAlignment="1">
      <alignment horizontal="center" vertical="center" wrapText="1"/>
    </xf>
    <xf numFmtId="0" fontId="73" fillId="0" borderId="9" xfId="0" applyFont="1" applyBorder="1" applyAlignment="1">
      <alignment horizontal="center"/>
    </xf>
    <xf numFmtId="0" fontId="73" fillId="0" borderId="0" xfId="0" applyFont="1" applyAlignment="1">
      <alignment horizontal="center"/>
    </xf>
    <xf numFmtId="0" fontId="74" fillId="0" borderId="1" xfId="0" applyFont="1" applyBorder="1" applyAlignment="1">
      <alignment horizontal="left" vertical="top" wrapText="1"/>
    </xf>
    <xf numFmtId="0" fontId="74" fillId="0" borderId="1" xfId="0" applyFont="1" applyBorder="1" applyAlignment="1">
      <alignment horizontal="left" vertical="top"/>
    </xf>
    <xf numFmtId="0" fontId="77" fillId="0" borderId="1" xfId="0" applyFont="1" applyBorder="1" applyAlignment="1">
      <alignment vertical="top" wrapText="1"/>
    </xf>
    <xf numFmtId="0" fontId="77" fillId="0" borderId="1" xfId="0" applyFont="1" applyBorder="1" applyAlignment="1">
      <alignment horizontal="left" vertical="top" wrapText="1"/>
    </xf>
    <xf numFmtId="0" fontId="77" fillId="0" borderId="1" xfId="0" applyFont="1" applyBorder="1" applyAlignment="1">
      <alignment horizontal="left" vertical="top"/>
    </xf>
    <xf numFmtId="0" fontId="80" fillId="0" borderId="1" xfId="0" applyFont="1" applyBorder="1" applyAlignment="1">
      <alignment horizontal="left" vertical="top" wrapText="1"/>
    </xf>
    <xf numFmtId="0" fontId="80" fillId="0" borderId="1" xfId="0" quotePrefix="1" applyFont="1" applyBorder="1" applyAlignment="1">
      <alignment horizontal="left" vertical="top" wrapText="1"/>
    </xf>
    <xf numFmtId="0" fontId="81" fillId="0" borderId="1" xfId="0" applyFont="1" applyBorder="1" applyAlignment="1">
      <alignment horizontal="left" vertical="top" wrapText="1"/>
    </xf>
    <xf numFmtId="0" fontId="81" fillId="0" borderId="1" xfId="0" quotePrefix="1" applyFont="1" applyBorder="1" applyAlignment="1">
      <alignment horizontal="left" vertical="top" wrapText="1"/>
    </xf>
    <xf numFmtId="0" fontId="84" fillId="0" borderId="1" xfId="0" applyFont="1" applyBorder="1" applyAlignment="1">
      <alignment horizontal="left" vertical="top" wrapText="1"/>
    </xf>
    <xf numFmtId="0" fontId="84" fillId="0" borderId="1" xfId="0" applyFont="1" applyBorder="1" applyAlignment="1">
      <alignment vertical="top" wrapText="1"/>
    </xf>
    <xf numFmtId="0" fontId="88" fillId="0" borderId="1" xfId="0" applyFont="1" applyBorder="1" applyAlignment="1">
      <alignment horizontal="left" vertical="top" wrapText="1"/>
    </xf>
    <xf numFmtId="0" fontId="88" fillId="0" borderId="1" xfId="0" applyFont="1" applyBorder="1" applyAlignment="1">
      <alignment vertical="top"/>
    </xf>
    <xf numFmtId="0" fontId="78" fillId="0" borderId="1" xfId="0" applyFont="1" applyBorder="1" applyAlignment="1">
      <alignment vertical="top" wrapText="1"/>
    </xf>
    <xf numFmtId="0" fontId="20" fillId="12" borderId="1" xfId="0" applyFont="1" applyFill="1" applyBorder="1" applyAlignment="1">
      <alignment horizontal="center" vertical="center" wrapText="1"/>
    </xf>
  </cellXfs>
  <cellStyles count="4">
    <cellStyle name="Comma" xfId="3" builtinId="3"/>
    <cellStyle name="Neutral" xfId="2" builtinId="28"/>
    <cellStyle name="Normal" xfId="0" builtinId="0"/>
    <cellStyle name="Percent" xfId="1" builtinId="5"/>
  </cellStyles>
  <dxfs count="40">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99FF"/>
      <color rgb="FFFF7C80"/>
      <color rgb="FFFFCCCC"/>
      <color rgb="FFFFCC99"/>
      <color rgb="FF7A0000"/>
      <color rgb="FFFF9999"/>
      <color rgb="FFF29E98"/>
      <color rgb="FFCC99FF"/>
      <color rgb="FFFF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Margaret Johnson" id="{87B1C0E7-4BEB-7849-99CA-E1A02EE7200D}" userId="S::mjohnson@lmpolicyresearch.com::96cf91bd-7cce-41d5-b0e3-9cb956306bb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5" dT="2022-07-28T11:53:18.14" personId="{87B1C0E7-4BEB-7849-99CA-E1A02EE7200D}" id="{A9593EDC-BF4D-6243-84F4-2465916A9CA1}">
    <text xml:space="preserve">In previous years, this was 8+ models. We changed it to 7+ models since fewer models were under review. In PY21, 11 IAs were included. In PY22, 10 IAs were included.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83D73-0FD4-4478-857C-F0E02EECAE1C}">
  <dimension ref="A1:C5"/>
  <sheetViews>
    <sheetView zoomScale="150" workbookViewId="0"/>
  </sheetViews>
  <sheetFormatPr defaultColWidth="8.77734375" defaultRowHeight="14.4"/>
  <cols>
    <col min="1" max="1" width="10.44140625" customWidth="1"/>
    <col min="2" max="3" width="75.6640625" customWidth="1"/>
  </cols>
  <sheetData>
    <row r="1" spans="1:3">
      <c r="A1" s="39" t="s">
        <v>0</v>
      </c>
      <c r="B1" s="40" t="s">
        <v>1</v>
      </c>
      <c r="C1" s="41" t="s">
        <v>2</v>
      </c>
    </row>
    <row r="2" spans="1:3" ht="27.6">
      <c r="A2" s="52" t="s">
        <v>3</v>
      </c>
      <c r="B2" s="36" t="s">
        <v>4</v>
      </c>
      <c r="C2" s="37" t="s">
        <v>796</v>
      </c>
    </row>
    <row r="3" spans="1:3" ht="41.4">
      <c r="A3" s="52" t="s">
        <v>5</v>
      </c>
      <c r="B3" s="38" t="s">
        <v>6</v>
      </c>
      <c r="C3" s="37" t="s">
        <v>7</v>
      </c>
    </row>
    <row r="4" spans="1:3" ht="27.6">
      <c r="A4" s="52" t="s">
        <v>832</v>
      </c>
      <c r="B4" s="36" t="s">
        <v>798</v>
      </c>
      <c r="C4" s="37" t="s">
        <v>797</v>
      </c>
    </row>
    <row r="5" spans="1:3" ht="27.6">
      <c r="A5" s="53" t="s">
        <v>8</v>
      </c>
      <c r="B5" s="35" t="s">
        <v>9</v>
      </c>
      <c r="C5" s="54" t="s">
        <v>806</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94952-6B90-4595-A039-325072402051}">
  <dimension ref="A1:X108"/>
  <sheetViews>
    <sheetView zoomScale="133" zoomScaleNormal="133" workbookViewId="0">
      <pane xSplit="4" ySplit="2" topLeftCell="L30" activePane="bottomRight" state="frozen"/>
      <selection pane="topRight" activeCell="E1" sqref="E1"/>
      <selection pane="bottomLeft" activeCell="A3" sqref="A3"/>
      <selection pane="bottomRight" activeCell="L30" sqref="L30:L31"/>
    </sheetView>
  </sheetViews>
  <sheetFormatPr defaultColWidth="8.77734375" defaultRowHeight="14.4"/>
  <cols>
    <col min="1" max="1" width="10.109375" customWidth="1"/>
    <col min="2" max="2" width="12.6640625" customWidth="1"/>
    <col min="3" max="3" width="12" customWidth="1"/>
    <col min="4" max="4" width="50.6640625" customWidth="1"/>
    <col min="5" max="5" width="10.109375" customWidth="1"/>
    <col min="6" max="6" width="19.6640625" customWidth="1"/>
    <col min="7" max="7" width="25.77734375" customWidth="1"/>
    <col min="8" max="10" width="40.6640625" customWidth="1"/>
    <col min="11" max="11" width="40.44140625" customWidth="1"/>
    <col min="12" max="15" width="40.6640625" customWidth="1"/>
    <col min="16" max="16" width="46.109375" hidden="1" customWidth="1"/>
    <col min="17" max="17" width="46.109375" customWidth="1"/>
    <col min="18" max="20" width="40.6640625" customWidth="1"/>
    <col min="21" max="21" width="18.77734375" customWidth="1"/>
    <col min="22" max="22" width="14.6640625" customWidth="1"/>
    <col min="23" max="23" width="20.109375" customWidth="1"/>
  </cols>
  <sheetData>
    <row r="1" spans="1:24" ht="28.8">
      <c r="G1" s="69" t="s">
        <v>10</v>
      </c>
      <c r="H1" s="67" t="s">
        <v>12</v>
      </c>
      <c r="I1" s="68" t="s">
        <v>16</v>
      </c>
      <c r="J1" s="68" t="s">
        <v>17</v>
      </c>
      <c r="K1" s="50" t="s">
        <v>13</v>
      </c>
      <c r="L1" s="68" t="s">
        <v>838</v>
      </c>
      <c r="M1" s="68" t="s">
        <v>839</v>
      </c>
      <c r="N1" s="50" t="s">
        <v>11</v>
      </c>
      <c r="O1" s="67" t="s">
        <v>15</v>
      </c>
      <c r="P1" s="50" t="s">
        <v>799</v>
      </c>
      <c r="Q1" s="50" t="s">
        <v>799</v>
      </c>
      <c r="R1" s="50" t="s">
        <v>14</v>
      </c>
      <c r="S1" s="68" t="s">
        <v>800</v>
      </c>
      <c r="T1" s="67" t="s">
        <v>18</v>
      </c>
      <c r="V1" s="50" t="s">
        <v>803</v>
      </c>
    </row>
    <row r="2" spans="1:24" ht="27.6">
      <c r="A2" s="42" t="s">
        <v>802</v>
      </c>
      <c r="B2" s="42" t="s">
        <v>19</v>
      </c>
      <c r="C2" s="42" t="s">
        <v>20</v>
      </c>
      <c r="D2" s="42" t="s">
        <v>21</v>
      </c>
      <c r="E2" s="42" t="s">
        <v>22</v>
      </c>
      <c r="F2" s="42" t="s">
        <v>23</v>
      </c>
      <c r="G2" s="112" t="s">
        <v>24</v>
      </c>
      <c r="H2" s="113" t="s">
        <v>26</v>
      </c>
      <c r="I2" s="113" t="s">
        <v>31</v>
      </c>
      <c r="J2" s="113" t="s">
        <v>837</v>
      </c>
      <c r="K2" s="113" t="s">
        <v>27</v>
      </c>
      <c r="L2" s="113" t="s">
        <v>32</v>
      </c>
      <c r="M2" s="113" t="s">
        <v>33</v>
      </c>
      <c r="N2" s="113" t="s">
        <v>840</v>
      </c>
      <c r="O2" s="113" t="s">
        <v>30</v>
      </c>
      <c r="P2" s="113" t="s">
        <v>25</v>
      </c>
      <c r="Q2" s="113" t="s">
        <v>841</v>
      </c>
      <c r="R2" s="113" t="s">
        <v>28</v>
      </c>
      <c r="S2" s="113" t="s">
        <v>29</v>
      </c>
      <c r="T2" s="113" t="s">
        <v>801</v>
      </c>
      <c r="U2" s="111" t="s">
        <v>34</v>
      </c>
      <c r="V2" s="49" t="s">
        <v>709</v>
      </c>
      <c r="W2" s="49" t="s">
        <v>35</v>
      </c>
    </row>
    <row r="3" spans="1:24" ht="409.6">
      <c r="A3" s="89"/>
      <c r="B3" s="27" t="s">
        <v>36</v>
      </c>
      <c r="C3" s="2" t="s">
        <v>37</v>
      </c>
      <c r="D3" s="2" t="s">
        <v>38</v>
      </c>
      <c r="E3" s="2" t="s">
        <v>39</v>
      </c>
      <c r="F3" s="2" t="s">
        <v>40</v>
      </c>
      <c r="G3" s="24" t="s">
        <v>41</v>
      </c>
      <c r="H3" s="74" t="s">
        <v>42</v>
      </c>
      <c r="I3" s="114" t="s">
        <v>710</v>
      </c>
      <c r="J3" s="70" t="s">
        <v>42</v>
      </c>
      <c r="K3" s="71" t="s">
        <v>549</v>
      </c>
      <c r="L3" s="70" t="s">
        <v>42</v>
      </c>
      <c r="M3" s="70" t="s">
        <v>42</v>
      </c>
      <c r="N3" s="165" t="s">
        <v>882</v>
      </c>
      <c r="O3" s="70" t="s">
        <v>42</v>
      </c>
      <c r="P3" s="71" t="s">
        <v>43</v>
      </c>
      <c r="Q3" s="71" t="s">
        <v>43</v>
      </c>
      <c r="R3" s="87" t="s">
        <v>590</v>
      </c>
      <c r="S3" s="73" t="s">
        <v>42</v>
      </c>
      <c r="T3" s="161" t="s">
        <v>42</v>
      </c>
      <c r="U3" s="50">
        <f t="shared" ref="U3:U34" si="0">COUNTIF(N3:T3,"*(strict)*")</f>
        <v>4</v>
      </c>
      <c r="V3" s="50">
        <v>1</v>
      </c>
      <c r="W3" s="50">
        <f>IF((U3=0),0,IF(U3=1,0,(U3-V3)))</f>
        <v>3</v>
      </c>
    </row>
    <row r="4" spans="1:24" ht="409.6">
      <c r="A4" s="89"/>
      <c r="B4" s="27" t="s">
        <v>45</v>
      </c>
      <c r="C4" s="2" t="s">
        <v>37</v>
      </c>
      <c r="D4" s="2" t="s">
        <v>46</v>
      </c>
      <c r="E4" s="2" t="s">
        <v>47</v>
      </c>
      <c r="F4" s="2" t="s">
        <v>48</v>
      </c>
      <c r="G4" s="24" t="s">
        <v>49</v>
      </c>
      <c r="H4" s="71" t="s">
        <v>577</v>
      </c>
      <c r="I4" s="110" t="s">
        <v>711</v>
      </c>
      <c r="J4" s="72" t="s">
        <v>732</v>
      </c>
      <c r="K4" s="74" t="s">
        <v>44</v>
      </c>
      <c r="L4" s="70" t="s">
        <v>759</v>
      </c>
      <c r="M4" s="70" t="s">
        <v>779</v>
      </c>
      <c r="N4" s="165" t="s">
        <v>883</v>
      </c>
      <c r="O4" s="72" t="s">
        <v>814</v>
      </c>
      <c r="P4" s="70" t="s">
        <v>44</v>
      </c>
      <c r="Q4" s="70" t="s">
        <v>44</v>
      </c>
      <c r="R4" s="86" t="s">
        <v>708</v>
      </c>
      <c r="S4" s="73" t="s">
        <v>42</v>
      </c>
      <c r="T4" s="161" t="s">
        <v>853</v>
      </c>
      <c r="U4" s="50">
        <f t="shared" si="0"/>
        <v>1</v>
      </c>
      <c r="V4" s="50">
        <v>0</v>
      </c>
      <c r="W4" s="50">
        <f t="shared" ref="W4:W66" si="1">IF((U4=0),0,IF(U4=1,0,(U4-V4)))</f>
        <v>0</v>
      </c>
      <c r="X4" s="50"/>
    </row>
    <row r="5" spans="1:24" ht="409.6">
      <c r="A5" s="89"/>
      <c r="B5" s="27" t="s">
        <v>51</v>
      </c>
      <c r="C5" s="2" t="s">
        <v>37</v>
      </c>
      <c r="D5" s="2" t="s">
        <v>52</v>
      </c>
      <c r="E5" s="2" t="s">
        <v>47</v>
      </c>
      <c r="F5" s="2" t="s">
        <v>53</v>
      </c>
      <c r="G5" s="24" t="s">
        <v>54</v>
      </c>
      <c r="H5" s="71" t="s">
        <v>578</v>
      </c>
      <c r="I5" s="72" t="s">
        <v>712</v>
      </c>
      <c r="J5" s="72" t="s">
        <v>733</v>
      </c>
      <c r="K5" s="74" t="s">
        <v>44</v>
      </c>
      <c r="L5" s="72" t="s">
        <v>42</v>
      </c>
      <c r="M5" s="72" t="s">
        <v>42</v>
      </c>
      <c r="N5" s="70" t="s">
        <v>698</v>
      </c>
      <c r="O5" s="72" t="s">
        <v>622</v>
      </c>
      <c r="P5" s="71" t="s">
        <v>566</v>
      </c>
      <c r="Q5" s="71" t="s">
        <v>566</v>
      </c>
      <c r="R5" s="86" t="s">
        <v>591</v>
      </c>
      <c r="S5" s="73" t="s">
        <v>55</v>
      </c>
      <c r="T5" s="161" t="s">
        <v>42</v>
      </c>
      <c r="U5" s="50">
        <f t="shared" si="0"/>
        <v>6</v>
      </c>
      <c r="V5" s="50">
        <v>1</v>
      </c>
      <c r="W5" s="50">
        <f t="shared" si="1"/>
        <v>5</v>
      </c>
    </row>
    <row r="6" spans="1:24" ht="69">
      <c r="A6" s="89"/>
      <c r="B6" s="3" t="s">
        <v>56</v>
      </c>
      <c r="C6" s="4" t="s">
        <v>37</v>
      </c>
      <c r="D6" s="4" t="s">
        <v>547</v>
      </c>
      <c r="E6" s="4" t="s">
        <v>47</v>
      </c>
      <c r="F6" s="4" t="s">
        <v>58</v>
      </c>
      <c r="G6" s="25" t="s">
        <v>59</v>
      </c>
      <c r="H6" s="74" t="s">
        <v>42</v>
      </c>
      <c r="I6" s="73" t="s">
        <v>42</v>
      </c>
      <c r="J6" s="73" t="s">
        <v>42</v>
      </c>
      <c r="K6" s="74" t="s">
        <v>42</v>
      </c>
      <c r="L6" s="71" t="s">
        <v>42</v>
      </c>
      <c r="M6" s="71" t="s">
        <v>42</v>
      </c>
      <c r="N6" s="70" t="s">
        <v>42</v>
      </c>
      <c r="O6" s="73" t="s">
        <v>42</v>
      </c>
      <c r="P6" s="73" t="s">
        <v>42</v>
      </c>
      <c r="Q6" s="73" t="s">
        <v>42</v>
      </c>
      <c r="R6" s="87" t="s">
        <v>42</v>
      </c>
      <c r="S6" s="73" t="s">
        <v>42</v>
      </c>
      <c r="T6" s="161" t="s">
        <v>42</v>
      </c>
      <c r="U6" s="50">
        <f t="shared" si="0"/>
        <v>0</v>
      </c>
      <c r="V6" s="50">
        <v>0</v>
      </c>
      <c r="W6" s="50">
        <f t="shared" si="1"/>
        <v>0</v>
      </c>
    </row>
    <row r="7" spans="1:24" ht="124.2">
      <c r="A7" s="89"/>
      <c r="B7" s="3" t="s">
        <v>60</v>
      </c>
      <c r="C7" s="4" t="s">
        <v>37</v>
      </c>
      <c r="D7" s="4" t="s">
        <v>61</v>
      </c>
      <c r="E7" s="4" t="s">
        <v>47</v>
      </c>
      <c r="F7" s="4" t="s">
        <v>62</v>
      </c>
      <c r="G7" s="25" t="s">
        <v>63</v>
      </c>
      <c r="H7" s="74" t="s">
        <v>42</v>
      </c>
      <c r="I7" s="73" t="s">
        <v>42</v>
      </c>
      <c r="J7" s="73" t="s">
        <v>42</v>
      </c>
      <c r="K7" s="74" t="s">
        <v>42</v>
      </c>
      <c r="L7" s="70" t="s">
        <v>42</v>
      </c>
      <c r="M7" s="70" t="s">
        <v>42</v>
      </c>
      <c r="N7" s="70" t="s">
        <v>42</v>
      </c>
      <c r="O7" s="73" t="s">
        <v>42</v>
      </c>
      <c r="P7" s="73" t="s">
        <v>42</v>
      </c>
      <c r="Q7" s="73" t="s">
        <v>42</v>
      </c>
      <c r="R7" s="87" t="s">
        <v>42</v>
      </c>
      <c r="S7" s="73" t="s">
        <v>42</v>
      </c>
      <c r="T7" s="161" t="s">
        <v>42</v>
      </c>
      <c r="U7" s="50">
        <f t="shared" si="0"/>
        <v>0</v>
      </c>
      <c r="V7" s="50">
        <v>0</v>
      </c>
      <c r="W7" s="50">
        <f t="shared" si="1"/>
        <v>0</v>
      </c>
    </row>
    <row r="8" spans="1:24" ht="409.6">
      <c r="A8" s="89"/>
      <c r="B8" s="3" t="s">
        <v>64</v>
      </c>
      <c r="C8" s="4" t="s">
        <v>65</v>
      </c>
      <c r="D8" s="4" t="s">
        <v>66</v>
      </c>
      <c r="E8" s="4" t="s">
        <v>67</v>
      </c>
      <c r="F8" s="4" t="s">
        <v>68</v>
      </c>
      <c r="G8" s="25" t="s">
        <v>69</v>
      </c>
      <c r="H8" s="74" t="s">
        <v>42</v>
      </c>
      <c r="I8" s="73" t="s">
        <v>42</v>
      </c>
      <c r="J8" s="73" t="s">
        <v>42</v>
      </c>
      <c r="K8" s="74" t="s">
        <v>42</v>
      </c>
      <c r="L8" s="70" t="s">
        <v>42</v>
      </c>
      <c r="M8" s="70" t="s">
        <v>42</v>
      </c>
      <c r="N8" s="70" t="s">
        <v>42</v>
      </c>
      <c r="O8" s="73" t="s">
        <v>42</v>
      </c>
      <c r="P8" s="73" t="s">
        <v>42</v>
      </c>
      <c r="Q8" s="73" t="s">
        <v>42</v>
      </c>
      <c r="R8" s="87" t="s">
        <v>42</v>
      </c>
      <c r="S8" s="70" t="s">
        <v>42</v>
      </c>
      <c r="T8" s="161" t="s">
        <v>42</v>
      </c>
      <c r="U8" s="50">
        <f t="shared" si="0"/>
        <v>0</v>
      </c>
      <c r="V8" s="50">
        <v>0</v>
      </c>
      <c r="W8" s="50">
        <f t="shared" si="1"/>
        <v>0</v>
      </c>
    </row>
    <row r="9" spans="1:24" ht="331.2">
      <c r="A9" s="89"/>
      <c r="B9" s="3" t="s">
        <v>70</v>
      </c>
      <c r="C9" s="4" t="s">
        <v>65</v>
      </c>
      <c r="D9" s="4" t="s">
        <v>71</v>
      </c>
      <c r="E9" s="4" t="s">
        <v>67</v>
      </c>
      <c r="F9" s="4" t="s">
        <v>72</v>
      </c>
      <c r="G9" s="25" t="s">
        <v>73</v>
      </c>
      <c r="H9" s="74" t="s">
        <v>42</v>
      </c>
      <c r="I9" s="72" t="s">
        <v>42</v>
      </c>
      <c r="J9" s="73" t="s">
        <v>42</v>
      </c>
      <c r="K9" s="74" t="s">
        <v>42</v>
      </c>
      <c r="L9" s="70" t="s">
        <v>42</v>
      </c>
      <c r="M9" s="70" t="s">
        <v>42</v>
      </c>
      <c r="N9" s="70" t="s">
        <v>42</v>
      </c>
      <c r="O9" s="72" t="s">
        <v>629</v>
      </c>
      <c r="P9" s="73" t="s">
        <v>42</v>
      </c>
      <c r="Q9" s="73" t="s">
        <v>42</v>
      </c>
      <c r="R9" s="87" t="s">
        <v>42</v>
      </c>
      <c r="S9" s="73" t="s">
        <v>42</v>
      </c>
      <c r="T9" s="161" t="s">
        <v>854</v>
      </c>
      <c r="U9" s="50">
        <f t="shared" si="0"/>
        <v>1</v>
      </c>
      <c r="V9" s="50">
        <v>0</v>
      </c>
      <c r="W9" s="50">
        <f t="shared" si="1"/>
        <v>0</v>
      </c>
    </row>
    <row r="10" spans="1:24" ht="262.2">
      <c r="A10" s="89"/>
      <c r="B10" s="3" t="s">
        <v>74</v>
      </c>
      <c r="C10" s="4" t="s">
        <v>65</v>
      </c>
      <c r="D10" s="4" t="s">
        <v>75</v>
      </c>
      <c r="E10" s="4" t="s">
        <v>67</v>
      </c>
      <c r="F10" s="4" t="s">
        <v>76</v>
      </c>
      <c r="G10" s="25" t="s">
        <v>77</v>
      </c>
      <c r="H10" s="74" t="s">
        <v>42</v>
      </c>
      <c r="I10" s="72" t="s">
        <v>42</v>
      </c>
      <c r="J10" s="73" t="s">
        <v>42</v>
      </c>
      <c r="K10" s="74" t="s">
        <v>42</v>
      </c>
      <c r="L10" s="70" t="s">
        <v>42</v>
      </c>
      <c r="M10" s="70" t="s">
        <v>42</v>
      </c>
      <c r="N10" s="70" t="s">
        <v>42</v>
      </c>
      <c r="O10" s="72" t="s">
        <v>648</v>
      </c>
      <c r="P10" s="73" t="s">
        <v>42</v>
      </c>
      <c r="Q10" s="73" t="s">
        <v>42</v>
      </c>
      <c r="R10" s="87" t="s">
        <v>42</v>
      </c>
      <c r="S10" s="101" t="s">
        <v>670</v>
      </c>
      <c r="T10" s="161" t="s">
        <v>42</v>
      </c>
      <c r="U10" s="50">
        <f t="shared" si="0"/>
        <v>0</v>
      </c>
      <c r="V10" s="50">
        <v>0</v>
      </c>
      <c r="W10" s="50">
        <f t="shared" si="1"/>
        <v>0</v>
      </c>
    </row>
    <row r="11" spans="1:24" ht="234.6">
      <c r="A11" s="89"/>
      <c r="B11" s="3" t="s">
        <v>78</v>
      </c>
      <c r="C11" s="4" t="s">
        <v>65</v>
      </c>
      <c r="D11" s="4" t="s">
        <v>79</v>
      </c>
      <c r="E11" s="4" t="s">
        <v>47</v>
      </c>
      <c r="F11" s="4" t="s">
        <v>80</v>
      </c>
      <c r="G11" s="25" t="s">
        <v>81</v>
      </c>
      <c r="H11" s="74" t="s">
        <v>42</v>
      </c>
      <c r="I11" s="72" t="s">
        <v>42</v>
      </c>
      <c r="J11" s="73" t="s">
        <v>42</v>
      </c>
      <c r="K11" s="74" t="s">
        <v>42</v>
      </c>
      <c r="L11" s="70" t="s">
        <v>42</v>
      </c>
      <c r="M11" s="70" t="s">
        <v>42</v>
      </c>
      <c r="N11" s="70" t="s">
        <v>42</v>
      </c>
      <c r="O11" s="72" t="s">
        <v>619</v>
      </c>
      <c r="P11" s="73" t="s">
        <v>42</v>
      </c>
      <c r="Q11" s="73" t="s">
        <v>42</v>
      </c>
      <c r="R11" s="87" t="s">
        <v>42</v>
      </c>
      <c r="S11" s="102" t="s">
        <v>655</v>
      </c>
      <c r="T11" s="161" t="s">
        <v>42</v>
      </c>
      <c r="U11" s="50">
        <f t="shared" si="0"/>
        <v>2</v>
      </c>
      <c r="V11" s="50">
        <v>0</v>
      </c>
      <c r="W11" s="50">
        <f t="shared" si="1"/>
        <v>2</v>
      </c>
    </row>
    <row r="12" spans="1:24" ht="151.80000000000001">
      <c r="A12" s="89"/>
      <c r="B12" s="3" t="s">
        <v>82</v>
      </c>
      <c r="C12" s="4" t="s">
        <v>65</v>
      </c>
      <c r="D12" s="4" t="s">
        <v>83</v>
      </c>
      <c r="E12" s="4" t="s">
        <v>47</v>
      </c>
      <c r="F12" s="4" t="s">
        <v>84</v>
      </c>
      <c r="G12" s="25" t="s">
        <v>85</v>
      </c>
      <c r="H12" s="74" t="s">
        <v>42</v>
      </c>
      <c r="I12" s="72" t="s">
        <v>42</v>
      </c>
      <c r="J12" s="73" t="s">
        <v>42</v>
      </c>
      <c r="K12" s="74" t="s">
        <v>42</v>
      </c>
      <c r="L12" s="70" t="s">
        <v>42</v>
      </c>
      <c r="M12" s="70" t="s">
        <v>42</v>
      </c>
      <c r="N12" s="70" t="s">
        <v>42</v>
      </c>
      <c r="O12" s="72" t="s">
        <v>86</v>
      </c>
      <c r="P12" s="73" t="s">
        <v>42</v>
      </c>
      <c r="Q12" s="73" t="s">
        <v>42</v>
      </c>
      <c r="R12" s="87" t="s">
        <v>42</v>
      </c>
      <c r="S12" s="70" t="s">
        <v>42</v>
      </c>
      <c r="T12" s="161" t="s">
        <v>42</v>
      </c>
      <c r="U12" s="50">
        <f t="shared" si="0"/>
        <v>0</v>
      </c>
      <c r="V12" s="50">
        <v>0</v>
      </c>
      <c r="W12" s="50">
        <f t="shared" si="1"/>
        <v>0</v>
      </c>
    </row>
    <row r="13" spans="1:24" ht="248.4">
      <c r="A13" s="89"/>
      <c r="B13" s="3" t="s">
        <v>87</v>
      </c>
      <c r="C13" s="4" t="s">
        <v>65</v>
      </c>
      <c r="D13" s="4" t="s">
        <v>620</v>
      </c>
      <c r="E13" s="4" t="s">
        <v>67</v>
      </c>
      <c r="F13" s="4" t="s">
        <v>89</v>
      </c>
      <c r="G13" s="25" t="s">
        <v>90</v>
      </c>
      <c r="H13" s="74" t="s">
        <v>42</v>
      </c>
      <c r="I13" s="70" t="s">
        <v>42</v>
      </c>
      <c r="J13" s="73" t="s">
        <v>42</v>
      </c>
      <c r="K13" s="74" t="s">
        <v>42</v>
      </c>
      <c r="L13" s="70" t="s">
        <v>42</v>
      </c>
      <c r="M13" s="70" t="s">
        <v>42</v>
      </c>
      <c r="N13" s="70" t="s">
        <v>42</v>
      </c>
      <c r="O13" s="70" t="s">
        <v>42</v>
      </c>
      <c r="P13" s="75" t="s">
        <v>91</v>
      </c>
      <c r="Q13" s="75" t="s">
        <v>91</v>
      </c>
      <c r="R13" s="87" t="s">
        <v>592</v>
      </c>
      <c r="S13" s="70" t="s">
        <v>42</v>
      </c>
      <c r="T13" s="161" t="s">
        <v>42</v>
      </c>
      <c r="U13" s="50">
        <f t="shared" si="0"/>
        <v>3</v>
      </c>
      <c r="V13" s="50">
        <v>1</v>
      </c>
      <c r="W13" s="50">
        <f t="shared" si="1"/>
        <v>2</v>
      </c>
    </row>
    <row r="14" spans="1:24" ht="409.6">
      <c r="A14" s="89"/>
      <c r="B14" s="3" t="s">
        <v>92</v>
      </c>
      <c r="C14" s="4" t="s">
        <v>65</v>
      </c>
      <c r="D14" s="5" t="s">
        <v>93</v>
      </c>
      <c r="E14" s="4" t="s">
        <v>47</v>
      </c>
      <c r="F14" s="4" t="s">
        <v>94</v>
      </c>
      <c r="G14" s="26" t="s">
        <v>95</v>
      </c>
      <c r="H14" s="74" t="s">
        <v>42</v>
      </c>
      <c r="I14" s="70" t="s">
        <v>42</v>
      </c>
      <c r="J14" s="72" t="s">
        <v>734</v>
      </c>
      <c r="K14" s="74" t="s">
        <v>42</v>
      </c>
      <c r="L14" s="70" t="s">
        <v>42</v>
      </c>
      <c r="M14" s="70" t="s">
        <v>42</v>
      </c>
      <c r="N14" s="76" t="s">
        <v>676</v>
      </c>
      <c r="O14" s="70" t="s">
        <v>628</v>
      </c>
      <c r="P14" s="103" t="s">
        <v>672</v>
      </c>
      <c r="Q14" s="73" t="s">
        <v>673</v>
      </c>
      <c r="R14" s="87" t="s">
        <v>593</v>
      </c>
      <c r="S14" s="73" t="s">
        <v>96</v>
      </c>
      <c r="T14" s="161" t="s">
        <v>42</v>
      </c>
      <c r="U14" s="50">
        <f t="shared" si="0"/>
        <v>4</v>
      </c>
      <c r="V14" s="50">
        <v>1</v>
      </c>
      <c r="W14" s="50">
        <f t="shared" si="1"/>
        <v>3</v>
      </c>
    </row>
    <row r="15" spans="1:24" ht="330" customHeight="1">
      <c r="A15" s="89"/>
      <c r="B15" s="3" t="s">
        <v>97</v>
      </c>
      <c r="C15" s="4" t="s">
        <v>65</v>
      </c>
      <c r="D15" s="5" t="s">
        <v>98</v>
      </c>
      <c r="E15" s="4" t="s">
        <v>47</v>
      </c>
      <c r="F15" s="4" t="s">
        <v>99</v>
      </c>
      <c r="G15" s="26" t="s">
        <v>100</v>
      </c>
      <c r="H15" s="74" t="s">
        <v>42</v>
      </c>
      <c r="I15" s="72" t="s">
        <v>42</v>
      </c>
      <c r="J15" s="73" t="s">
        <v>735</v>
      </c>
      <c r="K15" s="74" t="s">
        <v>42</v>
      </c>
      <c r="L15" s="70" t="s">
        <v>760</v>
      </c>
      <c r="M15" s="70" t="s">
        <v>780</v>
      </c>
      <c r="N15" s="70" t="s">
        <v>699</v>
      </c>
      <c r="O15" s="72" t="s">
        <v>630</v>
      </c>
      <c r="P15" s="77" t="s">
        <v>674</v>
      </c>
      <c r="Q15" s="77" t="s">
        <v>674</v>
      </c>
      <c r="R15" s="76" t="s">
        <v>594</v>
      </c>
      <c r="S15" s="101" t="s">
        <v>808</v>
      </c>
      <c r="T15" s="161" t="s">
        <v>855</v>
      </c>
      <c r="U15" s="50">
        <f t="shared" si="0"/>
        <v>7</v>
      </c>
      <c r="V15" s="50">
        <v>2</v>
      </c>
      <c r="W15" s="50">
        <f t="shared" si="1"/>
        <v>5</v>
      </c>
    </row>
    <row r="16" spans="1:24" ht="409.5" customHeight="1">
      <c r="A16" s="89"/>
      <c r="B16" s="3" t="s">
        <v>101</v>
      </c>
      <c r="C16" s="4" t="s">
        <v>65</v>
      </c>
      <c r="D16" s="5" t="s">
        <v>102</v>
      </c>
      <c r="E16" s="4" t="s">
        <v>47</v>
      </c>
      <c r="F16" s="4" t="s">
        <v>103</v>
      </c>
      <c r="G16" s="26" t="s">
        <v>104</v>
      </c>
      <c r="H16" s="74" t="s">
        <v>44</v>
      </c>
      <c r="I16" s="72" t="s">
        <v>713</v>
      </c>
      <c r="J16" s="72" t="s">
        <v>736</v>
      </c>
      <c r="K16" s="71" t="s">
        <v>548</v>
      </c>
      <c r="L16" s="72" t="s">
        <v>761</v>
      </c>
      <c r="M16" s="72" t="s">
        <v>781</v>
      </c>
      <c r="N16" s="70" t="s">
        <v>700</v>
      </c>
      <c r="O16" s="72" t="s">
        <v>632</v>
      </c>
      <c r="P16" s="77" t="s">
        <v>105</v>
      </c>
      <c r="Q16" s="77" t="s">
        <v>105</v>
      </c>
      <c r="R16" s="88" t="s">
        <v>595</v>
      </c>
      <c r="S16" s="76" t="s">
        <v>656</v>
      </c>
      <c r="T16" s="161" t="s">
        <v>42</v>
      </c>
      <c r="U16" s="50">
        <f t="shared" si="0"/>
        <v>6</v>
      </c>
      <c r="V16" s="50">
        <v>2</v>
      </c>
      <c r="W16" s="50">
        <f t="shared" si="1"/>
        <v>4</v>
      </c>
    </row>
    <row r="17" spans="1:23" ht="409.5" customHeight="1">
      <c r="A17" s="89"/>
      <c r="B17" s="3" t="s">
        <v>106</v>
      </c>
      <c r="C17" s="4" t="s">
        <v>65</v>
      </c>
      <c r="D17" s="5" t="s">
        <v>587</v>
      </c>
      <c r="E17" s="4" t="s">
        <v>47</v>
      </c>
      <c r="F17" s="4" t="s">
        <v>108</v>
      </c>
      <c r="G17" s="26" t="s">
        <v>109</v>
      </c>
      <c r="H17" s="74" t="s">
        <v>44</v>
      </c>
      <c r="I17" s="72" t="s">
        <v>714</v>
      </c>
      <c r="J17" s="70" t="s">
        <v>737</v>
      </c>
      <c r="K17" s="71" t="s">
        <v>588</v>
      </c>
      <c r="L17" s="72" t="s">
        <v>42</v>
      </c>
      <c r="M17" s="70" t="s">
        <v>782</v>
      </c>
      <c r="N17" s="70" t="s">
        <v>701</v>
      </c>
      <c r="O17" s="70" t="s">
        <v>631</v>
      </c>
      <c r="P17" s="77" t="s">
        <v>110</v>
      </c>
      <c r="Q17" s="77" t="s">
        <v>110</v>
      </c>
      <c r="R17" s="86" t="s">
        <v>596</v>
      </c>
      <c r="S17" s="76" t="s">
        <v>657</v>
      </c>
      <c r="T17" s="161" t="s">
        <v>856</v>
      </c>
      <c r="U17" s="50">
        <f t="shared" si="0"/>
        <v>6</v>
      </c>
      <c r="V17" s="50">
        <v>1</v>
      </c>
      <c r="W17" s="50">
        <f t="shared" si="1"/>
        <v>5</v>
      </c>
    </row>
    <row r="18" spans="1:23" ht="409.6">
      <c r="A18" s="89"/>
      <c r="B18" s="3" t="s">
        <v>111</v>
      </c>
      <c r="C18" s="4" t="s">
        <v>65</v>
      </c>
      <c r="D18" s="5" t="s">
        <v>112</v>
      </c>
      <c r="E18" s="4" t="s">
        <v>47</v>
      </c>
      <c r="F18" s="4" t="s">
        <v>113</v>
      </c>
      <c r="G18" s="26" t="s">
        <v>809</v>
      </c>
      <c r="H18" s="71" t="s">
        <v>42</v>
      </c>
      <c r="I18" s="70" t="s">
        <v>715</v>
      </c>
      <c r="J18" s="70" t="s">
        <v>738</v>
      </c>
      <c r="K18" s="71" t="s">
        <v>589</v>
      </c>
      <c r="L18" s="72" t="s">
        <v>762</v>
      </c>
      <c r="M18" s="72" t="s">
        <v>783</v>
      </c>
      <c r="N18" s="104" t="s">
        <v>702</v>
      </c>
      <c r="O18" s="70" t="s">
        <v>633</v>
      </c>
      <c r="P18" s="78" t="s">
        <v>114</v>
      </c>
      <c r="Q18" s="78" t="s">
        <v>114</v>
      </c>
      <c r="R18" s="20" t="s">
        <v>597</v>
      </c>
      <c r="S18" s="76" t="s">
        <v>658</v>
      </c>
      <c r="T18" s="161" t="s">
        <v>857</v>
      </c>
      <c r="U18" s="50">
        <f t="shared" si="0"/>
        <v>7</v>
      </c>
      <c r="V18" s="50">
        <v>1</v>
      </c>
      <c r="W18" s="50">
        <f t="shared" si="1"/>
        <v>6</v>
      </c>
    </row>
    <row r="19" spans="1:23" ht="409.6">
      <c r="A19" s="89"/>
      <c r="B19" s="3" t="s">
        <v>115</v>
      </c>
      <c r="C19" s="4" t="s">
        <v>65</v>
      </c>
      <c r="D19" s="5" t="s">
        <v>116</v>
      </c>
      <c r="E19" s="4" t="s">
        <v>47</v>
      </c>
      <c r="F19" s="4" t="s">
        <v>117</v>
      </c>
      <c r="G19" s="26" t="s">
        <v>118</v>
      </c>
      <c r="H19" s="74" t="s">
        <v>42</v>
      </c>
      <c r="I19" s="72" t="s">
        <v>716</v>
      </c>
      <c r="J19" s="165" t="s">
        <v>884</v>
      </c>
      <c r="K19" s="74" t="s">
        <v>50</v>
      </c>
      <c r="L19" s="70" t="s">
        <v>42</v>
      </c>
      <c r="M19" s="72" t="s">
        <v>784</v>
      </c>
      <c r="N19" s="70" t="s">
        <v>677</v>
      </c>
      <c r="O19" s="70" t="s">
        <v>42</v>
      </c>
      <c r="P19" s="77" t="s">
        <v>119</v>
      </c>
      <c r="Q19" s="77" t="s">
        <v>119</v>
      </c>
      <c r="R19" s="87" t="s">
        <v>42</v>
      </c>
      <c r="S19" s="166" t="s">
        <v>885</v>
      </c>
      <c r="T19" s="161" t="s">
        <v>857</v>
      </c>
      <c r="U19" s="50">
        <f t="shared" si="0"/>
        <v>4</v>
      </c>
      <c r="V19" s="50">
        <v>1</v>
      </c>
      <c r="W19" s="50">
        <f t="shared" si="1"/>
        <v>3</v>
      </c>
    </row>
    <row r="20" spans="1:23" ht="408" customHeight="1">
      <c r="A20" s="89"/>
      <c r="B20" s="3" t="s">
        <v>120</v>
      </c>
      <c r="C20" s="4" t="s">
        <v>65</v>
      </c>
      <c r="D20" s="5" t="s">
        <v>121</v>
      </c>
      <c r="E20" s="4" t="s">
        <v>47</v>
      </c>
      <c r="F20" s="4" t="s">
        <v>122</v>
      </c>
      <c r="G20" s="26" t="s">
        <v>123</v>
      </c>
      <c r="H20" s="74" t="s">
        <v>42</v>
      </c>
      <c r="I20" s="70" t="s">
        <v>42</v>
      </c>
      <c r="J20" s="70" t="s">
        <v>42</v>
      </c>
      <c r="K20" s="74" t="s">
        <v>42</v>
      </c>
      <c r="L20" s="70" t="s">
        <v>42</v>
      </c>
      <c r="M20" s="70" t="s">
        <v>42</v>
      </c>
      <c r="N20" s="166" t="s">
        <v>886</v>
      </c>
      <c r="O20" s="70" t="s">
        <v>42</v>
      </c>
      <c r="P20" s="73" t="s">
        <v>567</v>
      </c>
      <c r="Q20" s="73" t="s">
        <v>567</v>
      </c>
      <c r="R20" s="87" t="s">
        <v>42</v>
      </c>
      <c r="S20" s="76" t="s">
        <v>844</v>
      </c>
      <c r="T20" s="161" t="s">
        <v>42</v>
      </c>
      <c r="U20" s="50">
        <f t="shared" si="0"/>
        <v>2</v>
      </c>
      <c r="V20" s="50">
        <v>1</v>
      </c>
      <c r="W20" s="50">
        <f t="shared" si="1"/>
        <v>1</v>
      </c>
    </row>
    <row r="21" spans="1:23" ht="409.6">
      <c r="A21" s="89"/>
      <c r="B21" s="3" t="s">
        <v>124</v>
      </c>
      <c r="C21" s="4" t="s">
        <v>65</v>
      </c>
      <c r="D21" s="5" t="s">
        <v>125</v>
      </c>
      <c r="E21" s="4" t="s">
        <v>47</v>
      </c>
      <c r="F21" s="4" t="s">
        <v>126</v>
      </c>
      <c r="G21" s="26" t="s">
        <v>127</v>
      </c>
      <c r="H21" s="74" t="s">
        <v>42</v>
      </c>
      <c r="I21" s="70" t="s">
        <v>42</v>
      </c>
      <c r="J21" s="72" t="s">
        <v>42</v>
      </c>
      <c r="K21" s="74" t="s">
        <v>42</v>
      </c>
      <c r="L21" s="70" t="s">
        <v>42</v>
      </c>
      <c r="M21" s="70" t="s">
        <v>42</v>
      </c>
      <c r="N21" s="70" t="s">
        <v>815</v>
      </c>
      <c r="O21" s="70" t="s">
        <v>42</v>
      </c>
      <c r="P21" s="73" t="s">
        <v>128</v>
      </c>
      <c r="Q21" s="73" t="s">
        <v>128</v>
      </c>
      <c r="R21" s="87" t="s">
        <v>598</v>
      </c>
      <c r="S21" s="70" t="s">
        <v>42</v>
      </c>
      <c r="T21" s="161" t="s">
        <v>858</v>
      </c>
      <c r="U21" s="50">
        <f t="shared" si="0"/>
        <v>2</v>
      </c>
      <c r="V21" s="50">
        <v>1</v>
      </c>
      <c r="W21" s="50">
        <f t="shared" si="1"/>
        <v>1</v>
      </c>
    </row>
    <row r="22" spans="1:23" ht="317.39999999999998">
      <c r="A22" s="89"/>
      <c r="B22" s="3" t="s">
        <v>129</v>
      </c>
      <c r="C22" s="4" t="s">
        <v>65</v>
      </c>
      <c r="D22" s="5" t="s">
        <v>130</v>
      </c>
      <c r="E22" s="4" t="s">
        <v>47</v>
      </c>
      <c r="F22" s="4" t="s">
        <v>131</v>
      </c>
      <c r="G22" s="26" t="s">
        <v>132</v>
      </c>
      <c r="H22" s="74" t="s">
        <v>42</v>
      </c>
      <c r="I22" s="70" t="s">
        <v>42</v>
      </c>
      <c r="J22" s="70" t="s">
        <v>42</v>
      </c>
      <c r="K22" s="74" t="s">
        <v>42</v>
      </c>
      <c r="L22" s="70" t="s">
        <v>42</v>
      </c>
      <c r="M22" s="70" t="s">
        <v>42</v>
      </c>
      <c r="N22" s="70" t="s">
        <v>42</v>
      </c>
      <c r="O22" s="70" t="s">
        <v>647</v>
      </c>
      <c r="P22" s="70" t="s">
        <v>42</v>
      </c>
      <c r="Q22" s="70" t="s">
        <v>42</v>
      </c>
      <c r="R22" s="87" t="s">
        <v>42</v>
      </c>
      <c r="S22" s="76" t="s">
        <v>659</v>
      </c>
      <c r="T22" s="161" t="s">
        <v>42</v>
      </c>
      <c r="U22" s="50">
        <f t="shared" si="0"/>
        <v>2</v>
      </c>
      <c r="V22" s="50">
        <v>0</v>
      </c>
      <c r="W22" s="50">
        <f t="shared" si="1"/>
        <v>2</v>
      </c>
    </row>
    <row r="23" spans="1:23" ht="124.2">
      <c r="A23" s="89"/>
      <c r="B23" s="3" t="s">
        <v>133</v>
      </c>
      <c r="C23" s="4" t="s">
        <v>65</v>
      </c>
      <c r="D23" s="5" t="s">
        <v>134</v>
      </c>
      <c r="E23" s="4" t="s">
        <v>47</v>
      </c>
      <c r="F23" s="4" t="s">
        <v>135</v>
      </c>
      <c r="G23" s="26" t="s">
        <v>136</v>
      </c>
      <c r="H23" s="74" t="s">
        <v>42</v>
      </c>
      <c r="I23" s="70" t="s">
        <v>42</v>
      </c>
      <c r="J23" s="70" t="s">
        <v>42</v>
      </c>
      <c r="K23" s="74" t="s">
        <v>42</v>
      </c>
      <c r="L23" s="70" t="s">
        <v>42</v>
      </c>
      <c r="M23" s="70" t="s">
        <v>42</v>
      </c>
      <c r="N23" s="70" t="s">
        <v>42</v>
      </c>
      <c r="O23" s="70" t="s">
        <v>623</v>
      </c>
      <c r="P23" s="70" t="s">
        <v>42</v>
      </c>
      <c r="Q23" s="70" t="s">
        <v>42</v>
      </c>
      <c r="R23" s="87" t="s">
        <v>42</v>
      </c>
      <c r="S23" s="70" t="s">
        <v>42</v>
      </c>
      <c r="T23" s="161" t="s">
        <v>42</v>
      </c>
      <c r="U23" s="50">
        <f t="shared" si="0"/>
        <v>0</v>
      </c>
      <c r="V23" s="50">
        <v>0</v>
      </c>
      <c r="W23" s="50">
        <f t="shared" si="1"/>
        <v>0</v>
      </c>
    </row>
    <row r="24" spans="1:23" ht="409.6">
      <c r="A24" s="89"/>
      <c r="B24" s="3" t="s">
        <v>137</v>
      </c>
      <c r="C24" s="4" t="s">
        <v>65</v>
      </c>
      <c r="D24" s="5" t="s">
        <v>138</v>
      </c>
      <c r="E24" s="4" t="s">
        <v>47</v>
      </c>
      <c r="F24" s="4" t="s">
        <v>139</v>
      </c>
      <c r="G24" s="26" t="s">
        <v>140</v>
      </c>
      <c r="H24" s="71" t="s">
        <v>583</v>
      </c>
      <c r="I24" s="70" t="s">
        <v>42</v>
      </c>
      <c r="J24" s="70" t="s">
        <v>739</v>
      </c>
      <c r="K24" s="74" t="s">
        <v>42</v>
      </c>
      <c r="L24" s="70" t="s">
        <v>763</v>
      </c>
      <c r="M24" s="70" t="s">
        <v>785</v>
      </c>
      <c r="N24" s="70" t="s">
        <v>678</v>
      </c>
      <c r="O24" s="70" t="s">
        <v>42</v>
      </c>
      <c r="P24" s="73" t="s">
        <v>141</v>
      </c>
      <c r="Q24" s="73" t="s">
        <v>141</v>
      </c>
      <c r="R24" s="87" t="s">
        <v>599</v>
      </c>
      <c r="S24" s="70" t="s">
        <v>42</v>
      </c>
      <c r="T24" s="161" t="s">
        <v>42</v>
      </c>
      <c r="U24" s="50">
        <f t="shared" si="0"/>
        <v>4</v>
      </c>
      <c r="V24" s="50">
        <v>1</v>
      </c>
      <c r="W24" s="50">
        <f t="shared" si="1"/>
        <v>3</v>
      </c>
    </row>
    <row r="25" spans="1:23" ht="130.05000000000001" customHeight="1">
      <c r="A25" s="89"/>
      <c r="B25" s="3" t="s">
        <v>142</v>
      </c>
      <c r="C25" s="4" t="s">
        <v>143</v>
      </c>
      <c r="D25" s="5" t="s">
        <v>144</v>
      </c>
      <c r="E25" s="4" t="s">
        <v>67</v>
      </c>
      <c r="F25" s="4" t="s">
        <v>145</v>
      </c>
      <c r="G25" s="26" t="s">
        <v>146</v>
      </c>
      <c r="H25" s="70" t="s">
        <v>42</v>
      </c>
      <c r="I25" s="73" t="s">
        <v>42</v>
      </c>
      <c r="J25" s="73" t="s">
        <v>42</v>
      </c>
      <c r="K25" s="74" t="s">
        <v>42</v>
      </c>
      <c r="L25" s="70" t="s">
        <v>42</v>
      </c>
      <c r="M25" s="70" t="s">
        <v>42</v>
      </c>
      <c r="N25" s="70" t="s">
        <v>42</v>
      </c>
      <c r="O25" s="70" t="s">
        <v>42</v>
      </c>
      <c r="P25" s="70" t="s">
        <v>568</v>
      </c>
      <c r="Q25" s="70" t="s">
        <v>568</v>
      </c>
      <c r="R25" s="87" t="s">
        <v>42</v>
      </c>
      <c r="S25" s="70" t="s">
        <v>42</v>
      </c>
      <c r="T25" s="161" t="s">
        <v>42</v>
      </c>
      <c r="U25" s="50">
        <f t="shared" si="0"/>
        <v>0</v>
      </c>
      <c r="V25" s="50">
        <v>0</v>
      </c>
      <c r="W25" s="50">
        <f t="shared" si="1"/>
        <v>0</v>
      </c>
    </row>
    <row r="26" spans="1:23" ht="331.2">
      <c r="A26" s="89"/>
      <c r="B26" s="4" t="s">
        <v>147</v>
      </c>
      <c r="C26" s="4" t="s">
        <v>143</v>
      </c>
      <c r="D26" s="5" t="s">
        <v>148</v>
      </c>
      <c r="E26" s="4" t="s">
        <v>47</v>
      </c>
      <c r="F26" s="5" t="s">
        <v>149</v>
      </c>
      <c r="G26" s="26" t="s">
        <v>150</v>
      </c>
      <c r="H26" s="74" t="s">
        <v>42</v>
      </c>
      <c r="I26" s="72" t="s">
        <v>42</v>
      </c>
      <c r="J26" s="72" t="s">
        <v>42</v>
      </c>
      <c r="K26" s="74" t="s">
        <v>42</v>
      </c>
      <c r="L26" s="70" t="s">
        <v>42</v>
      </c>
      <c r="M26" s="70" t="s">
        <v>42</v>
      </c>
      <c r="N26" s="70" t="s">
        <v>679</v>
      </c>
      <c r="O26" s="80" t="s">
        <v>816</v>
      </c>
      <c r="P26" s="70" t="s">
        <v>42</v>
      </c>
      <c r="Q26" s="70" t="s">
        <v>42</v>
      </c>
      <c r="R26" s="86" t="s">
        <v>600</v>
      </c>
      <c r="S26" s="70" t="s">
        <v>42</v>
      </c>
      <c r="T26" s="161" t="s">
        <v>42</v>
      </c>
      <c r="U26" s="50">
        <f t="shared" si="0"/>
        <v>0</v>
      </c>
      <c r="V26" s="50">
        <v>0</v>
      </c>
      <c r="W26" s="50">
        <f t="shared" si="1"/>
        <v>0</v>
      </c>
    </row>
    <row r="27" spans="1:23" ht="69">
      <c r="A27" s="89"/>
      <c r="B27" s="4" t="s">
        <v>151</v>
      </c>
      <c r="C27" s="4" t="s">
        <v>143</v>
      </c>
      <c r="D27" s="5" t="s">
        <v>152</v>
      </c>
      <c r="E27" s="4" t="s">
        <v>47</v>
      </c>
      <c r="F27" s="5" t="s">
        <v>153</v>
      </c>
      <c r="G27" s="26" t="s">
        <v>154</v>
      </c>
      <c r="H27" s="74" t="s">
        <v>42</v>
      </c>
      <c r="I27" s="81" t="s">
        <v>42</v>
      </c>
      <c r="J27" s="73" t="s">
        <v>42</v>
      </c>
      <c r="K27" s="74" t="s">
        <v>42</v>
      </c>
      <c r="L27" s="70" t="s">
        <v>42</v>
      </c>
      <c r="M27" s="70" t="s">
        <v>42</v>
      </c>
      <c r="N27" s="70" t="s">
        <v>42</v>
      </c>
      <c r="O27" s="71" t="s">
        <v>155</v>
      </c>
      <c r="P27" s="70" t="s">
        <v>42</v>
      </c>
      <c r="Q27" s="70" t="s">
        <v>42</v>
      </c>
      <c r="R27" s="87" t="s">
        <v>42</v>
      </c>
      <c r="S27" s="70" t="s">
        <v>155</v>
      </c>
      <c r="T27" s="161" t="s">
        <v>42</v>
      </c>
      <c r="U27" s="50">
        <f t="shared" si="0"/>
        <v>2</v>
      </c>
      <c r="V27" s="50">
        <v>0</v>
      </c>
      <c r="W27" s="50">
        <f t="shared" si="1"/>
        <v>2</v>
      </c>
    </row>
    <row r="28" spans="1:23" ht="41.4">
      <c r="A28" s="89"/>
      <c r="B28" s="4" t="s">
        <v>156</v>
      </c>
      <c r="C28" s="4" t="s">
        <v>143</v>
      </c>
      <c r="D28" s="5" t="s">
        <v>157</v>
      </c>
      <c r="E28" s="4" t="s">
        <v>47</v>
      </c>
      <c r="F28" s="5" t="s">
        <v>158</v>
      </c>
      <c r="G28" s="26" t="s">
        <v>159</v>
      </c>
      <c r="H28" s="74" t="s">
        <v>42</v>
      </c>
      <c r="I28" s="70" t="s">
        <v>42</v>
      </c>
      <c r="J28" s="73" t="s">
        <v>42</v>
      </c>
      <c r="K28" s="74" t="s">
        <v>42</v>
      </c>
      <c r="L28" s="70" t="s">
        <v>42</v>
      </c>
      <c r="M28" s="70" t="s">
        <v>42</v>
      </c>
      <c r="N28" s="70" t="s">
        <v>42</v>
      </c>
      <c r="O28" s="70" t="s">
        <v>42</v>
      </c>
      <c r="P28" s="70" t="s">
        <v>42</v>
      </c>
      <c r="Q28" s="70" t="s">
        <v>42</v>
      </c>
      <c r="R28" s="87" t="s">
        <v>42</v>
      </c>
      <c r="S28" s="70" t="s">
        <v>42</v>
      </c>
      <c r="T28" s="161" t="s">
        <v>42</v>
      </c>
      <c r="U28" s="50">
        <f t="shared" si="0"/>
        <v>0</v>
      </c>
      <c r="V28" s="50">
        <v>0</v>
      </c>
      <c r="W28" s="50">
        <f t="shared" si="1"/>
        <v>0</v>
      </c>
    </row>
    <row r="29" spans="1:23" ht="409.6">
      <c r="A29" s="89"/>
      <c r="B29" s="4" t="s">
        <v>160</v>
      </c>
      <c r="C29" s="4" t="s">
        <v>143</v>
      </c>
      <c r="D29" s="5" t="s">
        <v>161</v>
      </c>
      <c r="E29" s="4" t="s">
        <v>47</v>
      </c>
      <c r="F29" s="5" t="s">
        <v>162</v>
      </c>
      <c r="G29" s="26" t="s">
        <v>163</v>
      </c>
      <c r="H29" s="74" t="s">
        <v>42</v>
      </c>
      <c r="I29" s="70" t="s">
        <v>42</v>
      </c>
      <c r="J29" s="73" t="s">
        <v>42</v>
      </c>
      <c r="K29" s="74" t="s">
        <v>42</v>
      </c>
      <c r="L29" s="70" t="s">
        <v>42</v>
      </c>
      <c r="M29" s="70" t="s">
        <v>42</v>
      </c>
      <c r="N29" s="70" t="s">
        <v>680</v>
      </c>
      <c r="O29" s="70" t="s">
        <v>42</v>
      </c>
      <c r="P29" s="70" t="s">
        <v>42</v>
      </c>
      <c r="Q29" s="70" t="s">
        <v>42</v>
      </c>
      <c r="R29" s="87" t="s">
        <v>42</v>
      </c>
      <c r="S29" s="70" t="s">
        <v>42</v>
      </c>
      <c r="T29" s="161" t="s">
        <v>42</v>
      </c>
      <c r="U29" s="50">
        <f t="shared" si="0"/>
        <v>0</v>
      </c>
      <c r="V29" s="50">
        <v>0</v>
      </c>
      <c r="W29" s="50">
        <f t="shared" si="1"/>
        <v>0</v>
      </c>
    </row>
    <row r="30" spans="1:23" ht="409.6">
      <c r="A30" s="89"/>
      <c r="B30" s="4" t="s">
        <v>164</v>
      </c>
      <c r="C30" s="4" t="s">
        <v>143</v>
      </c>
      <c r="D30" s="5" t="s">
        <v>165</v>
      </c>
      <c r="E30" s="4" t="s">
        <v>47</v>
      </c>
      <c r="F30" s="5" t="s">
        <v>166</v>
      </c>
      <c r="G30" s="26" t="s">
        <v>167</v>
      </c>
      <c r="H30" s="74" t="s">
        <v>44</v>
      </c>
      <c r="I30" s="72" t="s">
        <v>717</v>
      </c>
      <c r="J30" s="73" t="s">
        <v>740</v>
      </c>
      <c r="K30" s="74" t="s">
        <v>42</v>
      </c>
      <c r="L30" s="169" t="s">
        <v>764</v>
      </c>
      <c r="M30" s="73" t="s">
        <v>764</v>
      </c>
      <c r="N30" s="70" t="s">
        <v>681</v>
      </c>
      <c r="O30" s="80" t="s">
        <v>625</v>
      </c>
      <c r="P30" s="70" t="s">
        <v>42</v>
      </c>
      <c r="Q30" s="70" t="s">
        <v>42</v>
      </c>
      <c r="R30" s="87" t="s">
        <v>42</v>
      </c>
      <c r="S30" s="70" t="s">
        <v>660</v>
      </c>
      <c r="T30" s="167" t="s">
        <v>706</v>
      </c>
      <c r="U30" s="50">
        <f t="shared" si="0"/>
        <v>4</v>
      </c>
      <c r="V30" s="50">
        <v>1</v>
      </c>
      <c r="W30" s="50">
        <f t="shared" si="1"/>
        <v>3</v>
      </c>
    </row>
    <row r="31" spans="1:23" ht="396" customHeight="1">
      <c r="A31" s="89"/>
      <c r="B31" s="4" t="s">
        <v>168</v>
      </c>
      <c r="C31" s="4" t="s">
        <v>143</v>
      </c>
      <c r="D31" s="5" t="s">
        <v>169</v>
      </c>
      <c r="E31" s="4" t="s">
        <v>47</v>
      </c>
      <c r="F31" s="5" t="s">
        <v>170</v>
      </c>
      <c r="G31" s="26" t="s">
        <v>171</v>
      </c>
      <c r="H31" s="71" t="s">
        <v>810</v>
      </c>
      <c r="I31" s="72" t="s">
        <v>718</v>
      </c>
      <c r="J31" s="72" t="s">
        <v>741</v>
      </c>
      <c r="K31" s="71" t="s">
        <v>173</v>
      </c>
      <c r="L31" s="169" t="s">
        <v>764</v>
      </c>
      <c r="M31" s="73" t="s">
        <v>764</v>
      </c>
      <c r="N31" s="70" t="s">
        <v>682</v>
      </c>
      <c r="O31" s="72" t="s">
        <v>624</v>
      </c>
      <c r="P31" s="77" t="s">
        <v>172</v>
      </c>
      <c r="Q31" s="77" t="s">
        <v>172</v>
      </c>
      <c r="R31" s="86" t="s">
        <v>601</v>
      </c>
      <c r="S31" s="70" t="s">
        <v>829</v>
      </c>
      <c r="T31" s="161" t="s">
        <v>859</v>
      </c>
      <c r="U31" s="50">
        <f t="shared" si="0"/>
        <v>6</v>
      </c>
      <c r="V31" s="50">
        <v>2</v>
      </c>
      <c r="W31" s="50">
        <f t="shared" si="1"/>
        <v>4</v>
      </c>
    </row>
    <row r="32" spans="1:23" ht="409.6">
      <c r="A32" s="89"/>
      <c r="B32" s="4" t="s">
        <v>174</v>
      </c>
      <c r="C32" s="4" t="s">
        <v>143</v>
      </c>
      <c r="D32" s="4" t="s">
        <v>175</v>
      </c>
      <c r="E32" s="4" t="s">
        <v>47</v>
      </c>
      <c r="F32" s="5" t="s">
        <v>176</v>
      </c>
      <c r="G32" s="25" t="s">
        <v>177</v>
      </c>
      <c r="H32" s="85" t="s">
        <v>584</v>
      </c>
      <c r="I32" s="72" t="s">
        <v>719</v>
      </c>
      <c r="J32" s="72" t="s">
        <v>742</v>
      </c>
      <c r="K32" s="71" t="s">
        <v>178</v>
      </c>
      <c r="L32" s="70" t="s">
        <v>42</v>
      </c>
      <c r="M32" s="73" t="s">
        <v>179</v>
      </c>
      <c r="N32" s="70" t="s">
        <v>683</v>
      </c>
      <c r="O32" s="72" t="s">
        <v>626</v>
      </c>
      <c r="P32" s="70" t="s">
        <v>42</v>
      </c>
      <c r="Q32" s="70" t="s">
        <v>42</v>
      </c>
      <c r="R32" s="73" t="s">
        <v>602</v>
      </c>
      <c r="S32" s="73" t="s">
        <v>661</v>
      </c>
      <c r="T32" s="158" t="s">
        <v>849</v>
      </c>
      <c r="U32" s="50">
        <f t="shared" si="0"/>
        <v>4</v>
      </c>
      <c r="V32" s="50">
        <v>0</v>
      </c>
      <c r="W32" s="50">
        <f t="shared" si="1"/>
        <v>4</v>
      </c>
    </row>
    <row r="33" spans="1:23" ht="409.6">
      <c r="A33" s="89"/>
      <c r="B33" s="4" t="s">
        <v>180</v>
      </c>
      <c r="C33" s="4" t="s">
        <v>143</v>
      </c>
      <c r="D33" s="4" t="s">
        <v>181</v>
      </c>
      <c r="E33" s="4" t="s">
        <v>47</v>
      </c>
      <c r="F33" s="5" t="s">
        <v>182</v>
      </c>
      <c r="G33" s="25" t="s">
        <v>183</v>
      </c>
      <c r="H33" s="71" t="s">
        <v>616</v>
      </c>
      <c r="I33" s="70" t="s">
        <v>720</v>
      </c>
      <c r="J33" s="70" t="s">
        <v>743</v>
      </c>
      <c r="K33" s="74" t="s">
        <v>42</v>
      </c>
      <c r="L33" s="70" t="s">
        <v>765</v>
      </c>
      <c r="M33" s="70" t="s">
        <v>786</v>
      </c>
      <c r="N33" s="70" t="s">
        <v>684</v>
      </c>
      <c r="O33" s="70" t="s">
        <v>634</v>
      </c>
      <c r="P33" s="73" t="s">
        <v>184</v>
      </c>
      <c r="Q33" s="73" t="s">
        <v>184</v>
      </c>
      <c r="R33" s="73" t="s">
        <v>603</v>
      </c>
      <c r="S33" s="70" t="s">
        <v>662</v>
      </c>
      <c r="T33" s="161" t="s">
        <v>860</v>
      </c>
      <c r="U33" s="50">
        <f t="shared" si="0"/>
        <v>4</v>
      </c>
      <c r="V33" s="50">
        <v>2</v>
      </c>
      <c r="W33" s="50">
        <f t="shared" si="1"/>
        <v>2</v>
      </c>
    </row>
    <row r="34" spans="1:23" ht="409.6">
      <c r="A34" s="89"/>
      <c r="B34" s="4" t="s">
        <v>185</v>
      </c>
      <c r="C34" s="4" t="s">
        <v>143</v>
      </c>
      <c r="D34" s="4" t="s">
        <v>186</v>
      </c>
      <c r="E34" s="4" t="s">
        <v>47</v>
      </c>
      <c r="F34" s="5" t="s">
        <v>187</v>
      </c>
      <c r="G34" s="25" t="s">
        <v>188</v>
      </c>
      <c r="H34" s="70" t="s">
        <v>44</v>
      </c>
      <c r="I34" s="70" t="s">
        <v>721</v>
      </c>
      <c r="J34" s="73" t="s">
        <v>744</v>
      </c>
      <c r="K34" s="74" t="s">
        <v>42</v>
      </c>
      <c r="L34" s="70" t="s">
        <v>42</v>
      </c>
      <c r="M34" s="70" t="s">
        <v>42</v>
      </c>
      <c r="N34" s="70" t="s">
        <v>685</v>
      </c>
      <c r="O34" s="70" t="s">
        <v>635</v>
      </c>
      <c r="P34" s="70" t="s">
        <v>189</v>
      </c>
      <c r="Q34" s="70" t="s">
        <v>189</v>
      </c>
      <c r="R34" s="73" t="s">
        <v>604</v>
      </c>
      <c r="S34" s="70" t="s">
        <v>42</v>
      </c>
      <c r="T34" s="161" t="s">
        <v>861</v>
      </c>
      <c r="U34" s="50">
        <f t="shared" si="0"/>
        <v>3</v>
      </c>
      <c r="V34" s="50">
        <v>1</v>
      </c>
      <c r="W34" s="50">
        <f t="shared" si="1"/>
        <v>2</v>
      </c>
    </row>
    <row r="35" spans="1:23" ht="409.6">
      <c r="A35" s="89"/>
      <c r="B35" s="4" t="s">
        <v>190</v>
      </c>
      <c r="C35" s="4" t="s">
        <v>143</v>
      </c>
      <c r="D35" s="4" t="s">
        <v>191</v>
      </c>
      <c r="E35" s="4" t="s">
        <v>47</v>
      </c>
      <c r="F35" s="5" t="s">
        <v>192</v>
      </c>
      <c r="G35" s="25" t="s">
        <v>193</v>
      </c>
      <c r="H35" s="74" t="s">
        <v>42</v>
      </c>
      <c r="I35" s="72" t="s">
        <v>722</v>
      </c>
      <c r="J35" s="73" t="s">
        <v>745</v>
      </c>
      <c r="K35" s="74" t="s">
        <v>42</v>
      </c>
      <c r="L35" s="81" t="s">
        <v>766</v>
      </c>
      <c r="M35" s="70" t="s">
        <v>42</v>
      </c>
      <c r="N35" s="70" t="s">
        <v>686</v>
      </c>
      <c r="O35" s="80" t="s">
        <v>817</v>
      </c>
      <c r="P35" s="103" t="s">
        <v>675</v>
      </c>
      <c r="Q35" s="103" t="s">
        <v>675</v>
      </c>
      <c r="R35" s="73" t="s">
        <v>605</v>
      </c>
      <c r="S35" s="70" t="s">
        <v>42</v>
      </c>
      <c r="T35" s="161" t="s">
        <v>862</v>
      </c>
      <c r="U35" s="50">
        <f t="shared" ref="U35:U66" si="2">COUNTIF(N35:T35,"*(strict)*")</f>
        <v>4</v>
      </c>
      <c r="V35" s="50">
        <v>1</v>
      </c>
      <c r="W35" s="50">
        <f t="shared" si="1"/>
        <v>3</v>
      </c>
    </row>
    <row r="36" spans="1:23" ht="409.6">
      <c r="A36" s="89"/>
      <c r="B36" s="4" t="s">
        <v>194</v>
      </c>
      <c r="C36" s="4" t="s">
        <v>143</v>
      </c>
      <c r="D36" s="4" t="s">
        <v>585</v>
      </c>
      <c r="E36" s="4" t="s">
        <v>47</v>
      </c>
      <c r="F36" s="5" t="s">
        <v>195</v>
      </c>
      <c r="G36" s="25" t="s">
        <v>196</v>
      </c>
      <c r="H36" s="74" t="s">
        <v>42</v>
      </c>
      <c r="I36" s="81" t="s">
        <v>42</v>
      </c>
      <c r="J36" s="81" t="s">
        <v>746</v>
      </c>
      <c r="K36" s="74" t="s">
        <v>42</v>
      </c>
      <c r="L36" s="70" t="s">
        <v>42</v>
      </c>
      <c r="M36" s="70" t="s">
        <v>42</v>
      </c>
      <c r="N36" s="70" t="s">
        <v>703</v>
      </c>
      <c r="O36" s="70" t="s">
        <v>627</v>
      </c>
      <c r="P36" s="73" t="s">
        <v>197</v>
      </c>
      <c r="Q36" s="73" t="s">
        <v>197</v>
      </c>
      <c r="R36" s="87" t="s">
        <v>606</v>
      </c>
      <c r="S36" s="70" t="s">
        <v>42</v>
      </c>
      <c r="T36" s="161" t="s">
        <v>863</v>
      </c>
      <c r="U36" s="50">
        <f t="shared" si="2"/>
        <v>4</v>
      </c>
      <c r="V36" s="50">
        <v>1</v>
      </c>
      <c r="W36" s="50">
        <f t="shared" si="1"/>
        <v>3</v>
      </c>
    </row>
    <row r="37" spans="1:23" ht="345">
      <c r="A37" s="89"/>
      <c r="B37" s="4" t="s">
        <v>198</v>
      </c>
      <c r="C37" s="4" t="s">
        <v>143</v>
      </c>
      <c r="D37" s="4" t="s">
        <v>199</v>
      </c>
      <c r="E37" s="4" t="s">
        <v>47</v>
      </c>
      <c r="F37" s="5" t="s">
        <v>200</v>
      </c>
      <c r="G37" s="25" t="s">
        <v>201</v>
      </c>
      <c r="H37" s="74" t="s">
        <v>42</v>
      </c>
      <c r="I37" s="70" t="s">
        <v>723</v>
      </c>
      <c r="J37" s="70" t="s">
        <v>42</v>
      </c>
      <c r="K37" s="74" t="s">
        <v>42</v>
      </c>
      <c r="L37" s="70" t="s">
        <v>42</v>
      </c>
      <c r="M37" s="70" t="s">
        <v>42</v>
      </c>
      <c r="N37" s="70" t="s">
        <v>42</v>
      </c>
      <c r="O37" s="70" t="s">
        <v>42</v>
      </c>
      <c r="P37" s="70" t="s">
        <v>42</v>
      </c>
      <c r="Q37" s="70" t="s">
        <v>42</v>
      </c>
      <c r="R37" s="87" t="s">
        <v>42</v>
      </c>
      <c r="S37" s="70" t="s">
        <v>42</v>
      </c>
      <c r="T37" s="161" t="s">
        <v>42</v>
      </c>
      <c r="U37" s="50">
        <f t="shared" si="2"/>
        <v>0</v>
      </c>
      <c r="V37" s="50">
        <v>0</v>
      </c>
      <c r="W37" s="50">
        <f t="shared" si="1"/>
        <v>0</v>
      </c>
    </row>
    <row r="38" spans="1:23" ht="409.6">
      <c r="A38" s="89"/>
      <c r="B38" s="4" t="s">
        <v>202</v>
      </c>
      <c r="C38" s="4" t="s">
        <v>143</v>
      </c>
      <c r="D38" s="4" t="s">
        <v>203</v>
      </c>
      <c r="E38" s="4" t="s">
        <v>47</v>
      </c>
      <c r="F38" s="5" t="s">
        <v>204</v>
      </c>
      <c r="G38" s="25" t="s">
        <v>205</v>
      </c>
      <c r="H38" s="74" t="s">
        <v>44</v>
      </c>
      <c r="I38" s="70" t="s">
        <v>42</v>
      </c>
      <c r="J38" s="70" t="s">
        <v>747</v>
      </c>
      <c r="K38" s="74" t="s">
        <v>42</v>
      </c>
      <c r="L38" s="70" t="s">
        <v>767</v>
      </c>
      <c r="M38" s="70" t="s">
        <v>42</v>
      </c>
      <c r="N38" s="70" t="s">
        <v>704</v>
      </c>
      <c r="O38" s="70" t="s">
        <v>636</v>
      </c>
      <c r="P38" s="70" t="s">
        <v>42</v>
      </c>
      <c r="Q38" s="70" t="s">
        <v>42</v>
      </c>
      <c r="R38" s="87" t="s">
        <v>607</v>
      </c>
      <c r="S38" s="70" t="s">
        <v>42</v>
      </c>
      <c r="T38" s="161" t="s">
        <v>864</v>
      </c>
      <c r="U38" s="50">
        <f t="shared" si="2"/>
        <v>0</v>
      </c>
      <c r="V38" s="50">
        <v>1</v>
      </c>
      <c r="W38" s="50">
        <f t="shared" si="1"/>
        <v>0</v>
      </c>
    </row>
    <row r="39" spans="1:23" ht="409.6">
      <c r="A39" s="89"/>
      <c r="B39" s="4" t="s">
        <v>206</v>
      </c>
      <c r="C39" s="4" t="s">
        <v>143</v>
      </c>
      <c r="D39" s="4" t="s">
        <v>207</v>
      </c>
      <c r="E39" s="4" t="s">
        <v>67</v>
      </c>
      <c r="F39" s="5" t="s">
        <v>208</v>
      </c>
      <c r="G39" s="25" t="s">
        <v>209</v>
      </c>
      <c r="H39" s="74" t="s">
        <v>44</v>
      </c>
      <c r="I39" s="70" t="s">
        <v>42</v>
      </c>
      <c r="J39" s="70" t="s">
        <v>42</v>
      </c>
      <c r="K39" s="71" t="s">
        <v>211</v>
      </c>
      <c r="L39" s="70" t="s">
        <v>42</v>
      </c>
      <c r="M39" s="70" t="s">
        <v>42</v>
      </c>
      <c r="N39" s="70" t="s">
        <v>42</v>
      </c>
      <c r="O39" s="70" t="s">
        <v>42</v>
      </c>
      <c r="P39" s="73" t="s">
        <v>210</v>
      </c>
      <c r="Q39" s="73" t="s">
        <v>210</v>
      </c>
      <c r="R39" s="87" t="s">
        <v>42</v>
      </c>
      <c r="S39" s="70" t="s">
        <v>42</v>
      </c>
      <c r="T39" s="161" t="s">
        <v>865</v>
      </c>
      <c r="U39" s="50">
        <f t="shared" si="2"/>
        <v>2</v>
      </c>
      <c r="V39" s="50">
        <v>1</v>
      </c>
      <c r="W39" s="50">
        <f t="shared" si="1"/>
        <v>1</v>
      </c>
    </row>
    <row r="40" spans="1:23" ht="179.4">
      <c r="A40" s="89"/>
      <c r="B40" s="4" t="s">
        <v>212</v>
      </c>
      <c r="C40" s="4" t="s">
        <v>143</v>
      </c>
      <c r="D40" s="4" t="s">
        <v>213</v>
      </c>
      <c r="E40" s="4" t="s">
        <v>47</v>
      </c>
      <c r="F40" s="5" t="s">
        <v>214</v>
      </c>
      <c r="G40" s="25" t="s">
        <v>215</v>
      </c>
      <c r="H40" s="74" t="s">
        <v>44</v>
      </c>
      <c r="I40" s="70" t="s">
        <v>42</v>
      </c>
      <c r="J40" s="70" t="s">
        <v>42</v>
      </c>
      <c r="K40" s="74" t="s">
        <v>42</v>
      </c>
      <c r="L40" s="70" t="s">
        <v>42</v>
      </c>
      <c r="M40" s="70" t="s">
        <v>42</v>
      </c>
      <c r="N40" s="70" t="s">
        <v>42</v>
      </c>
      <c r="O40" s="70" t="s">
        <v>42</v>
      </c>
      <c r="P40" s="70" t="s">
        <v>42</v>
      </c>
      <c r="Q40" s="70" t="s">
        <v>42</v>
      </c>
      <c r="R40" s="87" t="s">
        <v>42</v>
      </c>
      <c r="S40" s="70" t="s">
        <v>42</v>
      </c>
      <c r="T40" s="161" t="s">
        <v>42</v>
      </c>
      <c r="U40" s="50">
        <f t="shared" si="2"/>
        <v>0</v>
      </c>
      <c r="V40" s="50">
        <v>0</v>
      </c>
      <c r="W40" s="50">
        <f t="shared" si="1"/>
        <v>0</v>
      </c>
    </row>
    <row r="41" spans="1:23" ht="276">
      <c r="A41" s="89"/>
      <c r="B41" s="4" t="s">
        <v>216</v>
      </c>
      <c r="C41" s="4" t="s">
        <v>217</v>
      </c>
      <c r="D41" s="4" t="s">
        <v>218</v>
      </c>
      <c r="E41" s="4" t="s">
        <v>67</v>
      </c>
      <c r="F41" s="5" t="s">
        <v>219</v>
      </c>
      <c r="G41" s="25" t="s">
        <v>220</v>
      </c>
      <c r="H41" s="74" t="s">
        <v>44</v>
      </c>
      <c r="I41" s="73" t="s">
        <v>42</v>
      </c>
      <c r="J41" s="73" t="s">
        <v>42</v>
      </c>
      <c r="K41" s="74" t="s">
        <v>42</v>
      </c>
      <c r="L41" s="70" t="s">
        <v>42</v>
      </c>
      <c r="M41" s="70" t="s">
        <v>42</v>
      </c>
      <c r="N41" s="70" t="s">
        <v>42</v>
      </c>
      <c r="O41" s="70" t="s">
        <v>42</v>
      </c>
      <c r="P41" s="70" t="s">
        <v>221</v>
      </c>
      <c r="Q41" s="70" t="s">
        <v>221</v>
      </c>
      <c r="R41" s="87" t="s">
        <v>42</v>
      </c>
      <c r="S41" s="76" t="s">
        <v>42</v>
      </c>
      <c r="T41" s="161" t="s">
        <v>866</v>
      </c>
      <c r="U41" s="50">
        <f t="shared" si="2"/>
        <v>2</v>
      </c>
      <c r="V41" s="50">
        <v>1</v>
      </c>
      <c r="W41" s="50">
        <f t="shared" si="1"/>
        <v>1</v>
      </c>
    </row>
    <row r="42" spans="1:23" ht="409.6">
      <c r="A42" s="89"/>
      <c r="B42" s="4" t="s">
        <v>222</v>
      </c>
      <c r="C42" s="4" t="s">
        <v>217</v>
      </c>
      <c r="D42" s="5" t="s">
        <v>223</v>
      </c>
      <c r="E42" s="5" t="s">
        <v>47</v>
      </c>
      <c r="F42" s="5" t="s">
        <v>224</v>
      </c>
      <c r="G42" s="26" t="s">
        <v>225</v>
      </c>
      <c r="H42" s="71" t="s">
        <v>579</v>
      </c>
      <c r="I42" s="81" t="s">
        <v>724</v>
      </c>
      <c r="J42" s="81" t="s">
        <v>748</v>
      </c>
      <c r="K42" s="74" t="s">
        <v>42</v>
      </c>
      <c r="L42" s="81" t="s">
        <v>768</v>
      </c>
      <c r="M42" s="81" t="s">
        <v>227</v>
      </c>
      <c r="N42" s="70" t="s">
        <v>687</v>
      </c>
      <c r="O42" s="70" t="s">
        <v>637</v>
      </c>
      <c r="P42" s="73" t="s">
        <v>226</v>
      </c>
      <c r="Q42" s="73" t="s">
        <v>226</v>
      </c>
      <c r="R42" s="161" t="s">
        <v>867</v>
      </c>
      <c r="S42" s="70" t="s">
        <v>42</v>
      </c>
      <c r="T42" s="159" t="s">
        <v>42</v>
      </c>
      <c r="U42" s="50">
        <f t="shared" si="2"/>
        <v>3</v>
      </c>
      <c r="V42" s="50">
        <v>2</v>
      </c>
      <c r="W42" s="50">
        <f t="shared" si="1"/>
        <v>1</v>
      </c>
    </row>
    <row r="43" spans="1:23" ht="69">
      <c r="A43" s="89"/>
      <c r="B43" s="4" t="s">
        <v>228</v>
      </c>
      <c r="C43" s="4" t="s">
        <v>217</v>
      </c>
      <c r="D43" s="5" t="s">
        <v>229</v>
      </c>
      <c r="E43" s="5" t="s">
        <v>47</v>
      </c>
      <c r="F43" s="5" t="s">
        <v>230</v>
      </c>
      <c r="G43" s="26" t="s">
        <v>231</v>
      </c>
      <c r="H43" s="74" t="s">
        <v>42</v>
      </c>
      <c r="I43" s="70" t="s">
        <v>42</v>
      </c>
      <c r="J43" s="70" t="s">
        <v>42</v>
      </c>
      <c r="K43" s="74" t="s">
        <v>42</v>
      </c>
      <c r="L43" s="70" t="s">
        <v>42</v>
      </c>
      <c r="M43" s="70" t="s">
        <v>42</v>
      </c>
      <c r="N43" s="70" t="s">
        <v>42</v>
      </c>
      <c r="O43" s="161" t="s">
        <v>42</v>
      </c>
      <c r="P43" s="70" t="s">
        <v>42</v>
      </c>
      <c r="Q43" s="70" t="s">
        <v>42</v>
      </c>
      <c r="R43" s="87" t="s">
        <v>42</v>
      </c>
      <c r="S43" s="76" t="s">
        <v>42</v>
      </c>
      <c r="T43" s="161" t="s">
        <v>42</v>
      </c>
      <c r="U43" s="50">
        <f t="shared" si="2"/>
        <v>0</v>
      </c>
      <c r="V43" s="50">
        <v>0</v>
      </c>
      <c r="W43" s="50">
        <f t="shared" si="1"/>
        <v>0</v>
      </c>
    </row>
    <row r="44" spans="1:23" ht="409.6">
      <c r="A44" s="89"/>
      <c r="B44" s="4" t="s">
        <v>232</v>
      </c>
      <c r="C44" s="4" t="s">
        <v>217</v>
      </c>
      <c r="D44" s="5" t="s">
        <v>233</v>
      </c>
      <c r="E44" s="5" t="s">
        <v>47</v>
      </c>
      <c r="F44" s="5" t="s">
        <v>234</v>
      </c>
      <c r="G44" s="26" t="s">
        <v>235</v>
      </c>
      <c r="H44" s="74" t="s">
        <v>42</v>
      </c>
      <c r="I44" s="81" t="s">
        <v>725</v>
      </c>
      <c r="J44" s="81" t="s">
        <v>42</v>
      </c>
      <c r="K44" s="74" t="s">
        <v>42</v>
      </c>
      <c r="L44" s="70" t="s">
        <v>42</v>
      </c>
      <c r="M44" s="70" t="s">
        <v>42</v>
      </c>
      <c r="N44" s="70" t="s">
        <v>42</v>
      </c>
      <c r="O44" s="70" t="s">
        <v>818</v>
      </c>
      <c r="P44" s="70" t="s">
        <v>42</v>
      </c>
      <c r="Q44" s="70" t="s">
        <v>42</v>
      </c>
      <c r="R44" s="70" t="s">
        <v>707</v>
      </c>
      <c r="S44" s="70" t="s">
        <v>42</v>
      </c>
      <c r="T44" s="161" t="s">
        <v>42</v>
      </c>
      <c r="U44" s="50">
        <f t="shared" si="2"/>
        <v>0</v>
      </c>
      <c r="V44" s="50">
        <v>0</v>
      </c>
      <c r="W44" s="50">
        <f t="shared" si="1"/>
        <v>0</v>
      </c>
    </row>
    <row r="45" spans="1:23" ht="207">
      <c r="A45" s="89"/>
      <c r="B45" s="4" t="s">
        <v>236</v>
      </c>
      <c r="C45" s="4" t="s">
        <v>217</v>
      </c>
      <c r="D45" s="5" t="s">
        <v>237</v>
      </c>
      <c r="E45" s="5" t="s">
        <v>47</v>
      </c>
      <c r="F45" s="5" t="s">
        <v>238</v>
      </c>
      <c r="G45" s="26" t="s">
        <v>239</v>
      </c>
      <c r="H45" s="74" t="s">
        <v>42</v>
      </c>
      <c r="I45" s="70" t="s">
        <v>42</v>
      </c>
      <c r="J45" s="81" t="s">
        <v>42</v>
      </c>
      <c r="K45" s="74" t="s">
        <v>42</v>
      </c>
      <c r="L45" s="70" t="s">
        <v>42</v>
      </c>
      <c r="M45" s="70" t="s">
        <v>42</v>
      </c>
      <c r="N45" s="70" t="s">
        <v>42</v>
      </c>
      <c r="O45" s="70" t="s">
        <v>638</v>
      </c>
      <c r="P45" s="70" t="s">
        <v>42</v>
      </c>
      <c r="Q45" s="70" t="s">
        <v>42</v>
      </c>
      <c r="R45" s="87" t="s">
        <v>42</v>
      </c>
      <c r="S45" s="70" t="s">
        <v>42</v>
      </c>
      <c r="T45" s="161" t="s">
        <v>42</v>
      </c>
      <c r="U45" s="50">
        <f t="shared" si="2"/>
        <v>0</v>
      </c>
      <c r="V45" s="50">
        <v>0</v>
      </c>
      <c r="W45" s="50">
        <f t="shared" si="1"/>
        <v>0</v>
      </c>
    </row>
    <row r="46" spans="1:23" ht="409.6">
      <c r="A46" s="89"/>
      <c r="B46" s="4" t="s">
        <v>240</v>
      </c>
      <c r="C46" s="4" t="s">
        <v>217</v>
      </c>
      <c r="D46" s="4" t="s">
        <v>241</v>
      </c>
      <c r="E46" s="5" t="s">
        <v>67</v>
      </c>
      <c r="F46" s="5" t="s">
        <v>242</v>
      </c>
      <c r="G46" s="25"/>
      <c r="H46" s="70" t="s">
        <v>580</v>
      </c>
      <c r="I46" s="70" t="s">
        <v>726</v>
      </c>
      <c r="J46" s="72" t="s">
        <v>42</v>
      </c>
      <c r="K46" s="74" t="s">
        <v>42</v>
      </c>
      <c r="L46" s="81" t="s">
        <v>769</v>
      </c>
      <c r="M46" s="81" t="s">
        <v>787</v>
      </c>
      <c r="N46" s="73" t="s">
        <v>705</v>
      </c>
      <c r="O46" s="70" t="s">
        <v>639</v>
      </c>
      <c r="P46" s="73" t="s">
        <v>569</v>
      </c>
      <c r="Q46" s="73" t="s">
        <v>569</v>
      </c>
      <c r="R46" s="81" t="s">
        <v>608</v>
      </c>
      <c r="S46" s="70" t="s">
        <v>243</v>
      </c>
      <c r="T46" s="159" t="s">
        <v>42</v>
      </c>
      <c r="U46" s="50">
        <f t="shared" si="2"/>
        <v>6</v>
      </c>
      <c r="V46" s="50">
        <v>1</v>
      </c>
      <c r="W46" s="50">
        <f t="shared" si="1"/>
        <v>5</v>
      </c>
    </row>
    <row r="47" spans="1:23" ht="261">
      <c r="A47" s="89"/>
      <c r="B47" s="4" t="s">
        <v>244</v>
      </c>
      <c r="C47" s="4" t="s">
        <v>217</v>
      </c>
      <c r="D47" s="5" t="s">
        <v>245</v>
      </c>
      <c r="E47" s="5" t="s">
        <v>47</v>
      </c>
      <c r="F47" s="5" t="s">
        <v>246</v>
      </c>
      <c r="G47" s="26" t="s">
        <v>247</v>
      </c>
      <c r="H47" s="74" t="s">
        <v>42</v>
      </c>
      <c r="I47" s="73" t="s">
        <v>42</v>
      </c>
      <c r="J47" s="81" t="s">
        <v>42</v>
      </c>
      <c r="K47" s="74" t="s">
        <v>42</v>
      </c>
      <c r="L47" s="70" t="s">
        <v>42</v>
      </c>
      <c r="M47" s="70" t="s">
        <v>42</v>
      </c>
      <c r="N47" s="73" t="s">
        <v>42</v>
      </c>
      <c r="O47" s="73" t="s">
        <v>42</v>
      </c>
      <c r="P47" s="73" t="s">
        <v>570</v>
      </c>
      <c r="Q47" s="73" t="s">
        <v>570</v>
      </c>
      <c r="R47" s="73" t="s">
        <v>609</v>
      </c>
      <c r="S47" s="73" t="s">
        <v>42</v>
      </c>
      <c r="T47" s="161" t="s">
        <v>42</v>
      </c>
      <c r="U47" s="50">
        <f t="shared" si="2"/>
        <v>3</v>
      </c>
      <c r="V47" s="50">
        <v>1</v>
      </c>
      <c r="W47" s="50">
        <f t="shared" si="1"/>
        <v>2</v>
      </c>
    </row>
    <row r="48" spans="1:23" ht="69">
      <c r="A48" s="89"/>
      <c r="B48" s="4" t="s">
        <v>248</v>
      </c>
      <c r="C48" s="4" t="s">
        <v>217</v>
      </c>
      <c r="D48" s="5" t="s">
        <v>249</v>
      </c>
      <c r="E48" s="5" t="s">
        <v>47</v>
      </c>
      <c r="F48" s="5" t="s">
        <v>249</v>
      </c>
      <c r="G48" s="26" t="s">
        <v>250</v>
      </c>
      <c r="H48" s="74" t="s">
        <v>44</v>
      </c>
      <c r="I48" s="70" t="s">
        <v>42</v>
      </c>
      <c r="J48" s="81" t="s">
        <v>42</v>
      </c>
      <c r="K48" s="74" t="s">
        <v>42</v>
      </c>
      <c r="L48" s="70" t="s">
        <v>42</v>
      </c>
      <c r="M48" s="70" t="s">
        <v>42</v>
      </c>
      <c r="N48" s="73" t="s">
        <v>42</v>
      </c>
      <c r="O48" s="73" t="s">
        <v>42</v>
      </c>
      <c r="P48" s="70" t="s">
        <v>42</v>
      </c>
      <c r="Q48" s="70" t="s">
        <v>42</v>
      </c>
      <c r="R48" s="87" t="s">
        <v>42</v>
      </c>
      <c r="S48" s="73" t="s">
        <v>42</v>
      </c>
      <c r="T48" s="161" t="s">
        <v>42</v>
      </c>
      <c r="U48" s="50">
        <f t="shared" si="2"/>
        <v>0</v>
      </c>
      <c r="V48" s="50">
        <v>0</v>
      </c>
      <c r="W48" s="50">
        <f t="shared" si="1"/>
        <v>0</v>
      </c>
    </row>
    <row r="49" spans="1:23" ht="409.6">
      <c r="A49" s="89"/>
      <c r="B49" s="4" t="s">
        <v>251</v>
      </c>
      <c r="C49" s="4" t="s">
        <v>217</v>
      </c>
      <c r="D49" s="5" t="s">
        <v>252</v>
      </c>
      <c r="E49" s="5" t="s">
        <v>47</v>
      </c>
      <c r="F49" s="5" t="s">
        <v>252</v>
      </c>
      <c r="G49" s="26" t="s">
        <v>253</v>
      </c>
      <c r="H49" s="71" t="s">
        <v>621</v>
      </c>
      <c r="I49" s="72" t="s">
        <v>42</v>
      </c>
      <c r="J49" s="70" t="s">
        <v>749</v>
      </c>
      <c r="K49" s="74" t="s">
        <v>42</v>
      </c>
      <c r="L49" s="163" t="s">
        <v>770</v>
      </c>
      <c r="M49" s="163" t="s">
        <v>770</v>
      </c>
      <c r="N49" s="73" t="s">
        <v>688</v>
      </c>
      <c r="O49" s="72" t="s">
        <v>640</v>
      </c>
      <c r="P49" s="70" t="s">
        <v>42</v>
      </c>
      <c r="Q49" s="70" t="s">
        <v>42</v>
      </c>
      <c r="R49" s="87" t="s">
        <v>42</v>
      </c>
      <c r="S49" s="73" t="s">
        <v>663</v>
      </c>
      <c r="T49" s="161" t="s">
        <v>42</v>
      </c>
      <c r="U49" s="50">
        <f t="shared" si="2"/>
        <v>2</v>
      </c>
      <c r="V49" s="50">
        <v>0</v>
      </c>
      <c r="W49" s="50">
        <f t="shared" si="1"/>
        <v>2</v>
      </c>
    </row>
    <row r="50" spans="1:23" ht="306" customHeight="1">
      <c r="A50" s="89"/>
      <c r="B50" s="4" t="s">
        <v>254</v>
      </c>
      <c r="C50" s="4" t="s">
        <v>217</v>
      </c>
      <c r="D50" s="5" t="s">
        <v>255</v>
      </c>
      <c r="E50" s="5" t="s">
        <v>67</v>
      </c>
      <c r="F50" s="5" t="s">
        <v>256</v>
      </c>
      <c r="G50" s="26" t="s">
        <v>257</v>
      </c>
      <c r="H50" s="74" t="s">
        <v>44</v>
      </c>
      <c r="I50" s="82" t="s">
        <v>42</v>
      </c>
      <c r="J50" s="82" t="s">
        <v>42</v>
      </c>
      <c r="K50" s="74" t="s">
        <v>42</v>
      </c>
      <c r="L50" s="70" t="s">
        <v>42</v>
      </c>
      <c r="M50" s="70" t="s">
        <v>42</v>
      </c>
      <c r="N50" s="70" t="s">
        <v>42</v>
      </c>
      <c r="O50" s="82" t="s">
        <v>820</v>
      </c>
      <c r="P50" s="70" t="s">
        <v>42</v>
      </c>
      <c r="Q50" s="70" t="s">
        <v>42</v>
      </c>
      <c r="R50" s="73" t="s">
        <v>819</v>
      </c>
      <c r="S50" s="70" t="s">
        <v>243</v>
      </c>
      <c r="T50" s="161" t="s">
        <v>42</v>
      </c>
      <c r="U50" s="50">
        <f t="shared" si="2"/>
        <v>1</v>
      </c>
      <c r="V50" s="50">
        <v>0</v>
      </c>
      <c r="W50" s="50">
        <f t="shared" si="1"/>
        <v>0</v>
      </c>
    </row>
    <row r="51" spans="1:23" ht="291" customHeight="1">
      <c r="A51" s="89"/>
      <c r="B51" s="4" t="s">
        <v>258</v>
      </c>
      <c r="C51" s="4" t="s">
        <v>217</v>
      </c>
      <c r="D51" s="5" t="s">
        <v>259</v>
      </c>
      <c r="E51" s="5" t="s">
        <v>47</v>
      </c>
      <c r="F51" s="5" t="s">
        <v>260</v>
      </c>
      <c r="G51" s="26" t="s">
        <v>261</v>
      </c>
      <c r="H51" s="74" t="s">
        <v>44</v>
      </c>
      <c r="I51" s="72" t="s">
        <v>42</v>
      </c>
      <c r="J51" s="82" t="s">
        <v>750</v>
      </c>
      <c r="K51" s="71" t="s">
        <v>173</v>
      </c>
      <c r="L51" s="72" t="s">
        <v>771</v>
      </c>
      <c r="M51" s="72" t="s">
        <v>788</v>
      </c>
      <c r="N51" s="70" t="s">
        <v>689</v>
      </c>
      <c r="O51" s="70" t="s">
        <v>641</v>
      </c>
      <c r="P51" s="75" t="s">
        <v>262</v>
      </c>
      <c r="Q51" s="75" t="s">
        <v>262</v>
      </c>
      <c r="R51" s="70" t="s">
        <v>821</v>
      </c>
      <c r="S51" s="70" t="s">
        <v>822</v>
      </c>
      <c r="T51" s="161" t="s">
        <v>42</v>
      </c>
      <c r="U51" s="50">
        <f t="shared" si="2"/>
        <v>6</v>
      </c>
      <c r="V51" s="50">
        <v>1</v>
      </c>
      <c r="W51" s="50">
        <f t="shared" si="1"/>
        <v>5</v>
      </c>
    </row>
    <row r="52" spans="1:23" ht="213.75" customHeight="1">
      <c r="A52" s="89"/>
      <c r="B52" s="4" t="s">
        <v>263</v>
      </c>
      <c r="C52" s="4" t="s">
        <v>217</v>
      </c>
      <c r="D52" s="5" t="s">
        <v>264</v>
      </c>
      <c r="E52" s="5" t="s">
        <v>47</v>
      </c>
      <c r="F52" s="5" t="s">
        <v>265</v>
      </c>
      <c r="G52" s="26" t="s">
        <v>266</v>
      </c>
      <c r="H52" s="74" t="s">
        <v>42</v>
      </c>
      <c r="I52" s="70" t="s">
        <v>42</v>
      </c>
      <c r="J52" s="70" t="s">
        <v>751</v>
      </c>
      <c r="K52" s="74" t="s">
        <v>42</v>
      </c>
      <c r="L52" s="70" t="s">
        <v>772</v>
      </c>
      <c r="M52" s="82" t="s">
        <v>789</v>
      </c>
      <c r="N52" s="70" t="s">
        <v>690</v>
      </c>
      <c r="O52" s="70" t="s">
        <v>42</v>
      </c>
      <c r="P52" s="70" t="s">
        <v>42</v>
      </c>
      <c r="Q52" s="70" t="s">
        <v>42</v>
      </c>
      <c r="R52" s="87" t="s">
        <v>42</v>
      </c>
      <c r="S52" s="70" t="s">
        <v>42</v>
      </c>
      <c r="T52" s="162" t="s">
        <v>868</v>
      </c>
      <c r="U52" s="50">
        <f t="shared" si="2"/>
        <v>1</v>
      </c>
      <c r="V52" s="50">
        <v>1</v>
      </c>
      <c r="W52" s="50">
        <f t="shared" si="1"/>
        <v>0</v>
      </c>
    </row>
    <row r="53" spans="1:23" ht="55.2">
      <c r="A53" s="89"/>
      <c r="B53" s="4" t="s">
        <v>267</v>
      </c>
      <c r="C53" s="4" t="s">
        <v>217</v>
      </c>
      <c r="D53" s="5" t="s">
        <v>268</v>
      </c>
      <c r="E53" s="5" t="s">
        <v>47</v>
      </c>
      <c r="F53" s="5" t="s">
        <v>268</v>
      </c>
      <c r="G53" s="26" t="s">
        <v>269</v>
      </c>
      <c r="H53" s="74" t="s">
        <v>44</v>
      </c>
      <c r="I53" s="70" t="s">
        <v>42</v>
      </c>
      <c r="J53" s="82" t="s">
        <v>42</v>
      </c>
      <c r="K53" s="74" t="s">
        <v>42</v>
      </c>
      <c r="L53" s="70" t="s">
        <v>42</v>
      </c>
      <c r="M53" s="70" t="s">
        <v>42</v>
      </c>
      <c r="N53" s="70" t="s">
        <v>42</v>
      </c>
      <c r="O53" s="70" t="s">
        <v>42</v>
      </c>
      <c r="P53" s="70" t="s">
        <v>42</v>
      </c>
      <c r="Q53" s="70" t="s">
        <v>42</v>
      </c>
      <c r="R53" s="87" t="s">
        <v>42</v>
      </c>
      <c r="S53" s="70" t="s">
        <v>42</v>
      </c>
      <c r="T53" s="161" t="s">
        <v>42</v>
      </c>
      <c r="U53" s="50">
        <f t="shared" si="2"/>
        <v>0</v>
      </c>
      <c r="V53" s="50">
        <v>0</v>
      </c>
      <c r="W53" s="50">
        <f t="shared" si="1"/>
        <v>0</v>
      </c>
    </row>
    <row r="54" spans="1:23" ht="90" customHeight="1">
      <c r="A54" s="89"/>
      <c r="B54" s="4" t="s">
        <v>270</v>
      </c>
      <c r="C54" s="4" t="s">
        <v>217</v>
      </c>
      <c r="D54" s="5" t="s">
        <v>271</v>
      </c>
      <c r="E54" s="5" t="s">
        <v>47</v>
      </c>
      <c r="F54" s="5" t="s">
        <v>272</v>
      </c>
      <c r="G54" s="26" t="s">
        <v>273</v>
      </c>
      <c r="H54" s="74" t="s">
        <v>42</v>
      </c>
      <c r="I54" s="70" t="s">
        <v>42</v>
      </c>
      <c r="J54" s="82" t="s">
        <v>42</v>
      </c>
      <c r="K54" s="74" t="s">
        <v>42</v>
      </c>
      <c r="L54" s="164" t="s">
        <v>179</v>
      </c>
      <c r="M54" s="82" t="s">
        <v>179</v>
      </c>
      <c r="N54" s="70" t="s">
        <v>691</v>
      </c>
      <c r="O54" s="70" t="s">
        <v>42</v>
      </c>
      <c r="P54" s="70" t="s">
        <v>42</v>
      </c>
      <c r="Q54" s="70" t="s">
        <v>42</v>
      </c>
      <c r="R54" s="87" t="s">
        <v>42</v>
      </c>
      <c r="S54" s="70" t="s">
        <v>42</v>
      </c>
      <c r="T54" s="162" t="s">
        <v>42</v>
      </c>
      <c r="U54" s="50">
        <f t="shared" si="2"/>
        <v>0</v>
      </c>
      <c r="V54" s="50">
        <v>0</v>
      </c>
      <c r="W54" s="50">
        <f t="shared" si="1"/>
        <v>0</v>
      </c>
    </row>
    <row r="55" spans="1:23" ht="248.4">
      <c r="A55" s="89"/>
      <c r="B55" s="4" t="s">
        <v>274</v>
      </c>
      <c r="C55" s="4" t="s">
        <v>217</v>
      </c>
      <c r="D55" s="5" t="s">
        <v>275</v>
      </c>
      <c r="E55" s="5" t="s">
        <v>47</v>
      </c>
      <c r="F55" s="5" t="s">
        <v>276</v>
      </c>
      <c r="G55" s="26" t="s">
        <v>277</v>
      </c>
      <c r="H55" s="74" t="s">
        <v>44</v>
      </c>
      <c r="I55" s="70" t="s">
        <v>42</v>
      </c>
      <c r="J55" s="82" t="s">
        <v>42</v>
      </c>
      <c r="K55" s="74" t="s">
        <v>42</v>
      </c>
      <c r="L55" s="70" t="s">
        <v>773</v>
      </c>
      <c r="M55" s="70" t="s">
        <v>790</v>
      </c>
      <c r="N55" s="70" t="s">
        <v>42</v>
      </c>
      <c r="O55" s="70" t="s">
        <v>42</v>
      </c>
      <c r="P55" s="70" t="s">
        <v>42</v>
      </c>
      <c r="Q55" s="70" t="s">
        <v>42</v>
      </c>
      <c r="R55" s="87" t="s">
        <v>42</v>
      </c>
      <c r="S55" s="70" t="s">
        <v>42</v>
      </c>
      <c r="T55" s="161" t="s">
        <v>42</v>
      </c>
      <c r="U55" s="50">
        <f t="shared" si="2"/>
        <v>0</v>
      </c>
      <c r="V55" s="50">
        <v>0</v>
      </c>
      <c r="W55" s="50">
        <f t="shared" si="1"/>
        <v>0</v>
      </c>
    </row>
    <row r="56" spans="1:23" ht="409.6">
      <c r="A56" s="89"/>
      <c r="B56" s="4" t="s">
        <v>278</v>
      </c>
      <c r="C56" s="4" t="s">
        <v>217</v>
      </c>
      <c r="D56" s="5" t="s">
        <v>279</v>
      </c>
      <c r="E56" s="5" t="s">
        <v>47</v>
      </c>
      <c r="F56" s="5" t="s">
        <v>280</v>
      </c>
      <c r="G56" s="26" t="s">
        <v>281</v>
      </c>
      <c r="H56" s="74" t="s">
        <v>42</v>
      </c>
      <c r="I56" s="70" t="s">
        <v>727</v>
      </c>
      <c r="J56" s="82" t="s">
        <v>42</v>
      </c>
      <c r="K56" s="74" t="s">
        <v>42</v>
      </c>
      <c r="L56" s="70" t="s">
        <v>42</v>
      </c>
      <c r="M56" s="70" t="s">
        <v>42</v>
      </c>
      <c r="N56" s="70" t="s">
        <v>42</v>
      </c>
      <c r="O56" s="70" t="s">
        <v>42</v>
      </c>
      <c r="P56" s="73" t="s">
        <v>571</v>
      </c>
      <c r="Q56" s="73" t="s">
        <v>571</v>
      </c>
      <c r="R56" s="87" t="s">
        <v>42</v>
      </c>
      <c r="S56" s="70" t="s">
        <v>42</v>
      </c>
      <c r="T56" s="161" t="s">
        <v>869</v>
      </c>
      <c r="U56" s="50">
        <f t="shared" si="2"/>
        <v>2</v>
      </c>
      <c r="V56" s="50">
        <v>1</v>
      </c>
      <c r="W56" s="50">
        <f t="shared" si="1"/>
        <v>1</v>
      </c>
    </row>
    <row r="57" spans="1:23" ht="163.5" customHeight="1">
      <c r="A57" s="89"/>
      <c r="B57" s="3" t="s">
        <v>282</v>
      </c>
      <c r="C57" s="4" t="s">
        <v>283</v>
      </c>
      <c r="D57" s="4" t="s">
        <v>284</v>
      </c>
      <c r="E57" s="4" t="s">
        <v>47</v>
      </c>
      <c r="F57" s="4" t="s">
        <v>285</v>
      </c>
      <c r="G57" s="25"/>
      <c r="H57" s="74" t="s">
        <v>42</v>
      </c>
      <c r="I57" s="70" t="s">
        <v>42</v>
      </c>
      <c r="J57" s="70" t="s">
        <v>42</v>
      </c>
      <c r="K57" s="74" t="s">
        <v>42</v>
      </c>
      <c r="L57" s="70" t="s">
        <v>42</v>
      </c>
      <c r="M57" s="70" t="s">
        <v>42</v>
      </c>
      <c r="N57" s="70" t="s">
        <v>42</v>
      </c>
      <c r="O57" s="70" t="s">
        <v>42</v>
      </c>
      <c r="P57" s="70" t="s">
        <v>42</v>
      </c>
      <c r="Q57" s="70" t="s">
        <v>42</v>
      </c>
      <c r="R57" s="87" t="s">
        <v>42</v>
      </c>
      <c r="S57" s="70" t="s">
        <v>42</v>
      </c>
      <c r="T57" s="161" t="s">
        <v>42</v>
      </c>
      <c r="U57" s="50">
        <f t="shared" si="2"/>
        <v>0</v>
      </c>
      <c r="V57" s="50">
        <v>0</v>
      </c>
      <c r="W57" s="50">
        <f t="shared" si="1"/>
        <v>0</v>
      </c>
    </row>
    <row r="58" spans="1:23" ht="185.25" customHeight="1">
      <c r="A58" s="89"/>
      <c r="B58" s="3" t="s">
        <v>286</v>
      </c>
      <c r="C58" s="4" t="s">
        <v>283</v>
      </c>
      <c r="D58" s="4" t="s">
        <v>287</v>
      </c>
      <c r="E58" s="4" t="s">
        <v>47</v>
      </c>
      <c r="F58" s="4" t="s">
        <v>288</v>
      </c>
      <c r="G58" s="25" t="s">
        <v>289</v>
      </c>
      <c r="H58" s="74" t="s">
        <v>42</v>
      </c>
      <c r="I58" s="70" t="s">
        <v>42</v>
      </c>
      <c r="J58" s="70" t="s">
        <v>42</v>
      </c>
      <c r="K58" s="74" t="s">
        <v>42</v>
      </c>
      <c r="L58" s="70" t="s">
        <v>42</v>
      </c>
      <c r="M58" s="70" t="s">
        <v>42</v>
      </c>
      <c r="N58" s="70" t="s">
        <v>42</v>
      </c>
      <c r="O58" s="70" t="s">
        <v>42</v>
      </c>
      <c r="P58" s="70" t="s">
        <v>42</v>
      </c>
      <c r="Q58" s="70" t="s">
        <v>42</v>
      </c>
      <c r="R58" s="87" t="s">
        <v>42</v>
      </c>
      <c r="S58" s="70" t="s">
        <v>42</v>
      </c>
      <c r="T58" s="161" t="s">
        <v>42</v>
      </c>
      <c r="U58" s="50">
        <f t="shared" si="2"/>
        <v>0</v>
      </c>
      <c r="V58" s="50">
        <v>0</v>
      </c>
      <c r="W58" s="50">
        <f t="shared" si="1"/>
        <v>0</v>
      </c>
    </row>
    <row r="59" spans="1:23" ht="103.95" customHeight="1">
      <c r="A59" s="89"/>
      <c r="B59" s="3" t="s">
        <v>290</v>
      </c>
      <c r="C59" s="4" t="s">
        <v>283</v>
      </c>
      <c r="D59" s="4" t="s">
        <v>291</v>
      </c>
      <c r="E59" s="4" t="s">
        <v>47</v>
      </c>
      <c r="F59" s="4" t="s">
        <v>292</v>
      </c>
      <c r="G59" s="25" t="s">
        <v>293</v>
      </c>
      <c r="H59" s="74" t="s">
        <v>42</v>
      </c>
      <c r="I59" s="70" t="s">
        <v>42</v>
      </c>
      <c r="J59" s="70" t="s">
        <v>42</v>
      </c>
      <c r="K59" s="74" t="s">
        <v>42</v>
      </c>
      <c r="L59" s="70" t="s">
        <v>42</v>
      </c>
      <c r="M59" s="70" t="s">
        <v>42</v>
      </c>
      <c r="N59" s="70" t="s">
        <v>42</v>
      </c>
      <c r="O59" s="70" t="s">
        <v>42</v>
      </c>
      <c r="P59" s="70" t="s">
        <v>42</v>
      </c>
      <c r="Q59" s="70" t="s">
        <v>42</v>
      </c>
      <c r="R59" s="87" t="s">
        <v>42</v>
      </c>
      <c r="S59" s="70" t="s">
        <v>42</v>
      </c>
      <c r="T59" s="161" t="s">
        <v>42</v>
      </c>
      <c r="U59" s="50">
        <f t="shared" si="2"/>
        <v>0</v>
      </c>
      <c r="V59" s="50">
        <v>0</v>
      </c>
      <c r="W59" s="50">
        <f t="shared" si="1"/>
        <v>0</v>
      </c>
    </row>
    <row r="60" spans="1:23" ht="109.5" customHeight="1">
      <c r="A60" s="89"/>
      <c r="B60" s="3" t="s">
        <v>294</v>
      </c>
      <c r="C60" s="4" t="s">
        <v>283</v>
      </c>
      <c r="D60" s="4" t="s">
        <v>295</v>
      </c>
      <c r="E60" s="4" t="s">
        <v>47</v>
      </c>
      <c r="F60" s="4" t="s">
        <v>296</v>
      </c>
      <c r="G60" s="25" t="s">
        <v>297</v>
      </c>
      <c r="H60" s="74" t="s">
        <v>42</v>
      </c>
      <c r="I60" s="70" t="s">
        <v>42</v>
      </c>
      <c r="J60" s="70" t="s">
        <v>42</v>
      </c>
      <c r="K60" s="74" t="s">
        <v>42</v>
      </c>
      <c r="L60" s="70" t="s">
        <v>42</v>
      </c>
      <c r="M60" s="70" t="s">
        <v>42</v>
      </c>
      <c r="N60" s="70" t="s">
        <v>42</v>
      </c>
      <c r="O60" s="70" t="s">
        <v>42</v>
      </c>
      <c r="P60" s="70" t="s">
        <v>42</v>
      </c>
      <c r="Q60" s="70" t="s">
        <v>42</v>
      </c>
      <c r="R60" s="87" t="s">
        <v>42</v>
      </c>
      <c r="S60" s="70" t="s">
        <v>42</v>
      </c>
      <c r="T60" s="161" t="s">
        <v>42</v>
      </c>
      <c r="U60" s="50">
        <f t="shared" si="2"/>
        <v>0</v>
      </c>
      <c r="V60" s="50">
        <v>0</v>
      </c>
      <c r="W60" s="50">
        <f t="shared" si="1"/>
        <v>0</v>
      </c>
    </row>
    <row r="61" spans="1:23" ht="409.6">
      <c r="A61" s="89"/>
      <c r="B61" s="3" t="s">
        <v>298</v>
      </c>
      <c r="C61" s="4" t="s">
        <v>283</v>
      </c>
      <c r="D61" s="4" t="s">
        <v>299</v>
      </c>
      <c r="E61" s="4" t="s">
        <v>67</v>
      </c>
      <c r="F61" s="4" t="s">
        <v>300</v>
      </c>
      <c r="G61" s="25" t="s">
        <v>301</v>
      </c>
      <c r="H61" s="74" t="s">
        <v>42</v>
      </c>
      <c r="I61" s="70" t="s">
        <v>42</v>
      </c>
      <c r="J61" s="70" t="s">
        <v>42</v>
      </c>
      <c r="K61" s="74" t="s">
        <v>42</v>
      </c>
      <c r="L61" s="70" t="s">
        <v>42</v>
      </c>
      <c r="M61" s="70" t="s">
        <v>42</v>
      </c>
      <c r="N61" s="70" t="s">
        <v>42</v>
      </c>
      <c r="O61" s="70" t="s">
        <v>42</v>
      </c>
      <c r="P61" s="70" t="s">
        <v>42</v>
      </c>
      <c r="Q61" s="70" t="s">
        <v>42</v>
      </c>
      <c r="R61" s="87" t="s">
        <v>42</v>
      </c>
      <c r="S61" s="76" t="s">
        <v>664</v>
      </c>
      <c r="T61" s="161" t="s">
        <v>870</v>
      </c>
      <c r="U61" s="50">
        <f t="shared" si="2"/>
        <v>2</v>
      </c>
      <c r="V61" s="50">
        <v>0</v>
      </c>
      <c r="W61" s="50">
        <f t="shared" si="1"/>
        <v>2</v>
      </c>
    </row>
    <row r="62" spans="1:23" ht="383.25" customHeight="1">
      <c r="A62" s="89"/>
      <c r="B62" s="3" t="s">
        <v>302</v>
      </c>
      <c r="C62" s="4" t="s">
        <v>283</v>
      </c>
      <c r="D62" s="4" t="s">
        <v>303</v>
      </c>
      <c r="E62" s="4" t="s">
        <v>47</v>
      </c>
      <c r="F62" s="4" t="s">
        <v>304</v>
      </c>
      <c r="G62" s="25" t="s">
        <v>305</v>
      </c>
      <c r="H62" s="74" t="s">
        <v>42</v>
      </c>
      <c r="I62" s="73" t="s">
        <v>42</v>
      </c>
      <c r="J62" s="70" t="s">
        <v>42</v>
      </c>
      <c r="K62" s="74" t="s">
        <v>42</v>
      </c>
      <c r="L62" s="70" t="s">
        <v>42</v>
      </c>
      <c r="M62" s="70" t="s">
        <v>42</v>
      </c>
      <c r="N62" s="70" t="s">
        <v>42</v>
      </c>
      <c r="O62" s="70" t="s">
        <v>42</v>
      </c>
      <c r="P62" s="73" t="s">
        <v>572</v>
      </c>
      <c r="Q62" s="73" t="s">
        <v>572</v>
      </c>
      <c r="R62" s="73" t="s">
        <v>610</v>
      </c>
      <c r="S62" s="70" t="s">
        <v>42</v>
      </c>
      <c r="T62" s="161" t="s">
        <v>42</v>
      </c>
      <c r="U62" s="50">
        <f t="shared" si="2"/>
        <v>3</v>
      </c>
      <c r="V62" s="50">
        <v>1</v>
      </c>
      <c r="W62" s="50">
        <f t="shared" si="1"/>
        <v>2</v>
      </c>
    </row>
    <row r="63" spans="1:23" ht="409.6">
      <c r="A63" s="89"/>
      <c r="B63" s="3" t="s">
        <v>306</v>
      </c>
      <c r="C63" s="4" t="s">
        <v>283</v>
      </c>
      <c r="D63" s="5" t="s">
        <v>307</v>
      </c>
      <c r="E63" s="4" t="s">
        <v>47</v>
      </c>
      <c r="F63" s="4" t="s">
        <v>308</v>
      </c>
      <c r="G63" s="26" t="s">
        <v>309</v>
      </c>
      <c r="H63" s="75" t="s">
        <v>617</v>
      </c>
      <c r="I63" s="70" t="s">
        <v>42</v>
      </c>
      <c r="J63" s="70" t="s">
        <v>752</v>
      </c>
      <c r="K63" s="74" t="s">
        <v>42</v>
      </c>
      <c r="L63" s="70" t="s">
        <v>42</v>
      </c>
      <c r="M63" s="70" t="s">
        <v>42</v>
      </c>
      <c r="N63" s="70" t="s">
        <v>42</v>
      </c>
      <c r="O63" s="70" t="s">
        <v>42</v>
      </c>
      <c r="P63" s="70" t="s">
        <v>42</v>
      </c>
      <c r="Q63" s="70" t="s">
        <v>42</v>
      </c>
      <c r="R63" s="87" t="s">
        <v>42</v>
      </c>
      <c r="S63" s="70" t="s">
        <v>42</v>
      </c>
      <c r="T63" s="161" t="s">
        <v>42</v>
      </c>
      <c r="U63" s="50">
        <f t="shared" si="2"/>
        <v>0</v>
      </c>
      <c r="V63" s="50">
        <v>0</v>
      </c>
      <c r="W63" s="50">
        <f t="shared" si="1"/>
        <v>0</v>
      </c>
    </row>
    <row r="64" spans="1:23" ht="41.4">
      <c r="A64" s="89"/>
      <c r="B64" s="3" t="s">
        <v>310</v>
      </c>
      <c r="C64" s="4" t="s">
        <v>283</v>
      </c>
      <c r="D64" s="5" t="s">
        <v>311</v>
      </c>
      <c r="E64" s="4" t="s">
        <v>47</v>
      </c>
      <c r="F64" s="4" t="s">
        <v>312</v>
      </c>
      <c r="G64" s="26" t="s">
        <v>313</v>
      </c>
      <c r="H64" s="74" t="s">
        <v>42</v>
      </c>
      <c r="I64" s="70" t="s">
        <v>42</v>
      </c>
      <c r="J64" s="70" t="s">
        <v>42</v>
      </c>
      <c r="K64" s="74" t="s">
        <v>42</v>
      </c>
      <c r="L64" s="70" t="s">
        <v>42</v>
      </c>
      <c r="M64" s="70" t="s">
        <v>42</v>
      </c>
      <c r="N64" s="70" t="s">
        <v>42</v>
      </c>
      <c r="O64" s="70" t="s">
        <v>42</v>
      </c>
      <c r="P64" s="70" t="s">
        <v>42</v>
      </c>
      <c r="Q64" s="70" t="s">
        <v>42</v>
      </c>
      <c r="R64" s="87" t="s">
        <v>42</v>
      </c>
      <c r="S64" s="70" t="s">
        <v>42</v>
      </c>
      <c r="T64" s="161" t="s">
        <v>42</v>
      </c>
      <c r="U64" s="50">
        <f t="shared" si="2"/>
        <v>0</v>
      </c>
      <c r="V64" s="50">
        <v>0</v>
      </c>
      <c r="W64" s="50">
        <f t="shared" si="1"/>
        <v>0</v>
      </c>
    </row>
    <row r="65" spans="1:23" ht="71.25" customHeight="1">
      <c r="A65" s="89"/>
      <c r="B65" s="3" t="s">
        <v>314</v>
      </c>
      <c r="C65" s="4" t="s">
        <v>283</v>
      </c>
      <c r="D65" s="5" t="s">
        <v>315</v>
      </c>
      <c r="E65" s="4" t="s">
        <v>47</v>
      </c>
      <c r="F65" s="4" t="s">
        <v>316</v>
      </c>
      <c r="G65" s="26" t="s">
        <v>317</v>
      </c>
      <c r="H65" s="74" t="s">
        <v>42</v>
      </c>
      <c r="I65" s="70" t="s">
        <v>42</v>
      </c>
      <c r="J65" s="70" t="s">
        <v>42</v>
      </c>
      <c r="K65" s="74" t="s">
        <v>42</v>
      </c>
      <c r="L65" s="70" t="s">
        <v>42</v>
      </c>
      <c r="M65" s="70" t="s">
        <v>42</v>
      </c>
      <c r="N65" s="70" t="s">
        <v>42</v>
      </c>
      <c r="O65" s="70" t="s">
        <v>42</v>
      </c>
      <c r="P65" s="70" t="s">
        <v>42</v>
      </c>
      <c r="Q65" s="70" t="s">
        <v>42</v>
      </c>
      <c r="R65" s="87" t="s">
        <v>42</v>
      </c>
      <c r="S65" s="70" t="s">
        <v>823</v>
      </c>
      <c r="T65" s="161" t="s">
        <v>871</v>
      </c>
      <c r="U65" s="50">
        <f t="shared" si="2"/>
        <v>1</v>
      </c>
      <c r="V65" s="50">
        <v>0</v>
      </c>
      <c r="W65" s="50">
        <f t="shared" si="1"/>
        <v>0</v>
      </c>
    </row>
    <row r="66" spans="1:23" ht="42" customHeight="1">
      <c r="A66" s="89"/>
      <c r="B66" s="3" t="s">
        <v>318</v>
      </c>
      <c r="C66" s="4" t="s">
        <v>283</v>
      </c>
      <c r="D66" s="5" t="s">
        <v>319</v>
      </c>
      <c r="E66" s="4" t="s">
        <v>47</v>
      </c>
      <c r="F66" s="4" t="s">
        <v>320</v>
      </c>
      <c r="G66" s="26" t="s">
        <v>321</v>
      </c>
      <c r="H66" s="74" t="s">
        <v>44</v>
      </c>
      <c r="I66" s="70" t="s">
        <v>42</v>
      </c>
      <c r="J66" s="72" t="s">
        <v>42</v>
      </c>
      <c r="K66" s="74" t="s">
        <v>42</v>
      </c>
      <c r="L66" s="70" t="s">
        <v>42</v>
      </c>
      <c r="M66" s="70" t="s">
        <v>42</v>
      </c>
      <c r="N66" s="70" t="s">
        <v>42</v>
      </c>
      <c r="O66" s="70" t="s">
        <v>42</v>
      </c>
      <c r="P66" s="21" t="s">
        <v>42</v>
      </c>
      <c r="Q66" s="70" t="s">
        <v>42</v>
      </c>
      <c r="R66" s="87" t="s">
        <v>42</v>
      </c>
      <c r="S66" s="76" t="s">
        <v>322</v>
      </c>
      <c r="T66" s="161" t="s">
        <v>42</v>
      </c>
      <c r="U66" s="50">
        <f t="shared" si="2"/>
        <v>1</v>
      </c>
      <c r="V66" s="50">
        <v>0</v>
      </c>
      <c r="W66" s="50">
        <f t="shared" si="1"/>
        <v>0</v>
      </c>
    </row>
    <row r="67" spans="1:23" ht="42" customHeight="1">
      <c r="A67" s="89"/>
      <c r="B67" s="3" t="s">
        <v>323</v>
      </c>
      <c r="C67" s="4" t="s">
        <v>283</v>
      </c>
      <c r="D67" s="5" t="s">
        <v>324</v>
      </c>
      <c r="E67" s="4" t="s">
        <v>47</v>
      </c>
      <c r="F67" s="4" t="s">
        <v>325</v>
      </c>
      <c r="G67" s="26" t="s">
        <v>326</v>
      </c>
      <c r="H67" s="74" t="s">
        <v>42</v>
      </c>
      <c r="I67" s="70" t="s">
        <v>42</v>
      </c>
      <c r="J67" s="72" t="s">
        <v>42</v>
      </c>
      <c r="K67" s="74" t="s">
        <v>42</v>
      </c>
      <c r="L67" s="70" t="s">
        <v>42</v>
      </c>
      <c r="M67" s="70" t="s">
        <v>42</v>
      </c>
      <c r="N67" s="70" t="s">
        <v>42</v>
      </c>
      <c r="O67" s="70" t="s">
        <v>42</v>
      </c>
      <c r="P67" s="21" t="s">
        <v>42</v>
      </c>
      <c r="Q67" s="70" t="s">
        <v>42</v>
      </c>
      <c r="R67" s="87" t="s">
        <v>42</v>
      </c>
      <c r="S67" s="70" t="s">
        <v>42</v>
      </c>
      <c r="T67" s="161" t="s">
        <v>42</v>
      </c>
      <c r="U67" s="50">
        <f t="shared" ref="U67:U90" si="3">COUNTIF(N67:T67,"*(strict)*")</f>
        <v>0</v>
      </c>
      <c r="V67" s="50">
        <v>0</v>
      </c>
      <c r="W67" s="50">
        <f t="shared" ref="W67:W108" si="4">IF((U67=0),0,IF(U67=1,0,(U67-V67)))</f>
        <v>0</v>
      </c>
    </row>
    <row r="68" spans="1:23" ht="409.5" customHeight="1">
      <c r="A68" s="89"/>
      <c r="B68" s="3" t="s">
        <v>327</v>
      </c>
      <c r="C68" s="4" t="s">
        <v>283</v>
      </c>
      <c r="D68" s="5" t="s">
        <v>328</v>
      </c>
      <c r="E68" s="4" t="s">
        <v>47</v>
      </c>
      <c r="F68" s="4" t="s">
        <v>329</v>
      </c>
      <c r="G68" s="26" t="s">
        <v>330</v>
      </c>
      <c r="H68" s="71" t="s">
        <v>618</v>
      </c>
      <c r="I68" s="70" t="s">
        <v>42</v>
      </c>
      <c r="J68" s="72" t="s">
        <v>42</v>
      </c>
      <c r="K68" s="74" t="s">
        <v>42</v>
      </c>
      <c r="L68" s="70" t="s">
        <v>42</v>
      </c>
      <c r="M68" s="70" t="s">
        <v>42</v>
      </c>
      <c r="N68" s="70" t="s">
        <v>42</v>
      </c>
      <c r="O68" s="70" t="s">
        <v>42</v>
      </c>
      <c r="P68" s="21" t="s">
        <v>42</v>
      </c>
      <c r="Q68" s="70" t="s">
        <v>42</v>
      </c>
      <c r="R68" s="87" t="s">
        <v>42</v>
      </c>
      <c r="S68" s="70" t="s">
        <v>42</v>
      </c>
      <c r="T68" s="161" t="s">
        <v>42</v>
      </c>
      <c r="U68" s="50">
        <f t="shared" si="3"/>
        <v>0</v>
      </c>
      <c r="V68" s="50">
        <v>0</v>
      </c>
      <c r="W68" s="50">
        <f t="shared" si="4"/>
        <v>0</v>
      </c>
    </row>
    <row r="69" spans="1:23" ht="242.25" customHeight="1">
      <c r="A69" s="89"/>
      <c r="B69" s="3" t="s">
        <v>331</v>
      </c>
      <c r="C69" s="4" t="s">
        <v>283</v>
      </c>
      <c r="D69" s="5" t="s">
        <v>332</v>
      </c>
      <c r="E69" s="4" t="s">
        <v>47</v>
      </c>
      <c r="F69" s="4" t="s">
        <v>333</v>
      </c>
      <c r="G69" s="26" t="s">
        <v>334</v>
      </c>
      <c r="H69" s="71" t="s">
        <v>44</v>
      </c>
      <c r="I69" s="70" t="s">
        <v>42</v>
      </c>
      <c r="J69" s="163" t="s">
        <v>881</v>
      </c>
      <c r="K69" s="74" t="s">
        <v>42</v>
      </c>
      <c r="L69" s="70" t="s">
        <v>42</v>
      </c>
      <c r="M69" s="70" t="s">
        <v>42</v>
      </c>
      <c r="N69" s="70" t="s">
        <v>42</v>
      </c>
      <c r="O69" s="70" t="s">
        <v>42</v>
      </c>
      <c r="P69" s="21" t="s">
        <v>42</v>
      </c>
      <c r="Q69" s="70" t="s">
        <v>42</v>
      </c>
      <c r="R69" s="73" t="s">
        <v>42</v>
      </c>
      <c r="S69" s="70" t="s">
        <v>42</v>
      </c>
      <c r="T69" s="161" t="s">
        <v>42</v>
      </c>
      <c r="U69" s="50">
        <f t="shared" si="3"/>
        <v>0</v>
      </c>
      <c r="V69" s="50">
        <v>0</v>
      </c>
      <c r="W69" s="50">
        <f t="shared" si="4"/>
        <v>0</v>
      </c>
    </row>
    <row r="70" spans="1:23" ht="319.5" customHeight="1">
      <c r="A70" s="89"/>
      <c r="B70" s="3" t="s">
        <v>335</v>
      </c>
      <c r="C70" s="4" t="s">
        <v>283</v>
      </c>
      <c r="D70" s="5" t="s">
        <v>336</v>
      </c>
      <c r="E70" s="4" t="s">
        <v>47</v>
      </c>
      <c r="F70" s="4" t="s">
        <v>337</v>
      </c>
      <c r="G70" s="26" t="s">
        <v>338</v>
      </c>
      <c r="H70" s="71" t="s">
        <v>581</v>
      </c>
      <c r="I70" s="70" t="s">
        <v>728</v>
      </c>
      <c r="J70" s="70" t="s">
        <v>753</v>
      </c>
      <c r="K70" s="71" t="s">
        <v>671</v>
      </c>
      <c r="L70" s="70" t="s">
        <v>774</v>
      </c>
      <c r="M70" s="70" t="s">
        <v>791</v>
      </c>
      <c r="N70" s="73" t="s">
        <v>692</v>
      </c>
      <c r="O70" s="70" t="s">
        <v>642</v>
      </c>
      <c r="P70" s="73" t="s">
        <v>573</v>
      </c>
      <c r="Q70" s="73" t="s">
        <v>573</v>
      </c>
      <c r="R70" s="76" t="s">
        <v>824</v>
      </c>
      <c r="S70" s="76" t="s">
        <v>825</v>
      </c>
      <c r="T70" s="161" t="s">
        <v>42</v>
      </c>
      <c r="U70" s="50">
        <f t="shared" si="3"/>
        <v>4</v>
      </c>
      <c r="V70" s="50">
        <v>2</v>
      </c>
      <c r="W70" s="50">
        <f t="shared" si="4"/>
        <v>2</v>
      </c>
    </row>
    <row r="71" spans="1:23" ht="409.6">
      <c r="A71" s="89"/>
      <c r="B71" s="3" t="s">
        <v>339</v>
      </c>
      <c r="C71" s="4" t="s">
        <v>283</v>
      </c>
      <c r="D71" s="5" t="s">
        <v>340</v>
      </c>
      <c r="E71" s="4" t="s">
        <v>47</v>
      </c>
      <c r="F71" s="4" t="s">
        <v>341</v>
      </c>
      <c r="G71" s="26" t="s">
        <v>342</v>
      </c>
      <c r="H71" s="70" t="s">
        <v>582</v>
      </c>
      <c r="I71" s="72" t="s">
        <v>729</v>
      </c>
      <c r="J71" s="72" t="s">
        <v>754</v>
      </c>
      <c r="K71" s="74" t="s">
        <v>42</v>
      </c>
      <c r="L71" s="72" t="s">
        <v>775</v>
      </c>
      <c r="M71" s="72" t="s">
        <v>792</v>
      </c>
      <c r="N71" s="70" t="s">
        <v>693</v>
      </c>
      <c r="O71" s="72" t="s">
        <v>643</v>
      </c>
      <c r="P71" s="73" t="s">
        <v>574</v>
      </c>
      <c r="Q71" s="73" t="s">
        <v>574</v>
      </c>
      <c r="R71" s="86" t="s">
        <v>611</v>
      </c>
      <c r="S71" s="70" t="s">
        <v>343</v>
      </c>
      <c r="T71" s="161" t="s">
        <v>872</v>
      </c>
      <c r="U71" s="50">
        <f t="shared" si="3"/>
        <v>6</v>
      </c>
      <c r="V71" s="50">
        <v>2</v>
      </c>
      <c r="W71" s="50">
        <f t="shared" si="4"/>
        <v>4</v>
      </c>
    </row>
    <row r="72" spans="1:23" ht="409.6">
      <c r="A72" s="89"/>
      <c r="B72" s="3" t="s">
        <v>344</v>
      </c>
      <c r="C72" s="4" t="s">
        <v>283</v>
      </c>
      <c r="D72" s="5" t="s">
        <v>345</v>
      </c>
      <c r="E72" s="4" t="s">
        <v>47</v>
      </c>
      <c r="F72" s="4" t="s">
        <v>346</v>
      </c>
      <c r="G72" s="26" t="s">
        <v>347</v>
      </c>
      <c r="H72" s="74" t="s">
        <v>44</v>
      </c>
      <c r="I72" s="73" t="s">
        <v>730</v>
      </c>
      <c r="J72" s="73" t="s">
        <v>42</v>
      </c>
      <c r="K72" s="74" t="s">
        <v>42</v>
      </c>
      <c r="L72" s="70" t="s">
        <v>42</v>
      </c>
      <c r="M72" s="70" t="s">
        <v>42</v>
      </c>
      <c r="N72" s="73" t="s">
        <v>826</v>
      </c>
      <c r="O72" s="73" t="s">
        <v>644</v>
      </c>
      <c r="P72" s="73" t="s">
        <v>575</v>
      </c>
      <c r="Q72" s="73" t="s">
        <v>575</v>
      </c>
      <c r="R72" s="73" t="s">
        <v>612</v>
      </c>
      <c r="S72" s="73" t="s">
        <v>42</v>
      </c>
      <c r="T72" s="161" t="s">
        <v>42</v>
      </c>
      <c r="U72" s="50">
        <f t="shared" si="3"/>
        <v>2</v>
      </c>
      <c r="V72" s="50">
        <v>0</v>
      </c>
      <c r="W72" s="50">
        <f t="shared" si="4"/>
        <v>2</v>
      </c>
    </row>
    <row r="73" spans="1:23" ht="400.2">
      <c r="A73" s="89"/>
      <c r="B73" s="3" t="s">
        <v>348</v>
      </c>
      <c r="C73" s="4" t="s">
        <v>283</v>
      </c>
      <c r="D73" s="5" t="s">
        <v>349</v>
      </c>
      <c r="E73" s="4" t="s">
        <v>47</v>
      </c>
      <c r="F73" s="4" t="s">
        <v>350</v>
      </c>
      <c r="G73" s="26" t="s">
        <v>351</v>
      </c>
      <c r="H73" s="74" t="s">
        <v>44</v>
      </c>
      <c r="I73" s="72" t="s">
        <v>42</v>
      </c>
      <c r="J73" s="70" t="s">
        <v>755</v>
      </c>
      <c r="K73" s="74" t="s">
        <v>42</v>
      </c>
      <c r="L73" s="70" t="s">
        <v>42</v>
      </c>
      <c r="M73" s="70" t="s">
        <v>42</v>
      </c>
      <c r="N73" s="70" t="s">
        <v>42</v>
      </c>
      <c r="O73" s="72" t="s">
        <v>645</v>
      </c>
      <c r="P73" s="70" t="s">
        <v>42</v>
      </c>
      <c r="Q73" s="70" t="s">
        <v>42</v>
      </c>
      <c r="R73" s="87" t="s">
        <v>42</v>
      </c>
      <c r="S73" s="70" t="s">
        <v>42</v>
      </c>
      <c r="T73" s="161" t="s">
        <v>873</v>
      </c>
      <c r="U73" s="50">
        <f t="shared" si="3"/>
        <v>1</v>
      </c>
      <c r="V73" s="50">
        <v>0</v>
      </c>
      <c r="W73" s="50">
        <f t="shared" si="4"/>
        <v>0</v>
      </c>
    </row>
    <row r="74" spans="1:23" ht="151.80000000000001">
      <c r="A74" s="89"/>
      <c r="B74" s="3" t="s">
        <v>352</v>
      </c>
      <c r="C74" s="4" t="s">
        <v>283</v>
      </c>
      <c r="D74" s="5" t="s">
        <v>353</v>
      </c>
      <c r="E74" s="4" t="s">
        <v>47</v>
      </c>
      <c r="F74" s="4" t="s">
        <v>354</v>
      </c>
      <c r="G74" s="26" t="s">
        <v>355</v>
      </c>
      <c r="H74" s="74" t="s">
        <v>42</v>
      </c>
      <c r="I74" s="72" t="s">
        <v>42</v>
      </c>
      <c r="J74" s="72" t="s">
        <v>756</v>
      </c>
      <c r="K74" s="74" t="s">
        <v>42</v>
      </c>
      <c r="L74" s="70" t="s">
        <v>42</v>
      </c>
      <c r="M74" s="70" t="s">
        <v>42</v>
      </c>
      <c r="N74" s="70" t="s">
        <v>42</v>
      </c>
      <c r="O74" s="72" t="s">
        <v>646</v>
      </c>
      <c r="P74" s="70" t="s">
        <v>42</v>
      </c>
      <c r="Q74" s="70" t="s">
        <v>42</v>
      </c>
      <c r="R74" s="87" t="s">
        <v>42</v>
      </c>
      <c r="S74" s="70" t="s">
        <v>42</v>
      </c>
      <c r="T74" s="161" t="s">
        <v>42</v>
      </c>
      <c r="U74" s="50">
        <f t="shared" si="3"/>
        <v>1</v>
      </c>
      <c r="V74" s="50">
        <v>0</v>
      </c>
      <c r="W74" s="50">
        <f t="shared" si="4"/>
        <v>0</v>
      </c>
    </row>
    <row r="75" spans="1:23" ht="129" customHeight="1">
      <c r="A75" s="89"/>
      <c r="B75" s="3" t="s">
        <v>356</v>
      </c>
      <c r="C75" s="4" t="s">
        <v>283</v>
      </c>
      <c r="D75" s="5" t="s">
        <v>357</v>
      </c>
      <c r="E75" s="4" t="s">
        <v>67</v>
      </c>
      <c r="F75" s="4" t="s">
        <v>358</v>
      </c>
      <c r="G75" s="26" t="s">
        <v>359</v>
      </c>
      <c r="H75" s="74" t="s">
        <v>42</v>
      </c>
      <c r="I75" s="70" t="s">
        <v>42</v>
      </c>
      <c r="J75" s="72" t="s">
        <v>42</v>
      </c>
      <c r="K75" s="74" t="s">
        <v>42</v>
      </c>
      <c r="L75" s="70" t="s">
        <v>42</v>
      </c>
      <c r="M75" s="70" t="s">
        <v>42</v>
      </c>
      <c r="N75" s="70" t="s">
        <v>42</v>
      </c>
      <c r="O75" s="70" t="s">
        <v>42</v>
      </c>
      <c r="P75" s="70" t="s">
        <v>42</v>
      </c>
      <c r="Q75" s="70" t="s">
        <v>42</v>
      </c>
      <c r="R75" s="87" t="s">
        <v>42</v>
      </c>
      <c r="S75" s="70" t="s">
        <v>42</v>
      </c>
      <c r="T75" s="161" t="s">
        <v>874</v>
      </c>
      <c r="U75" s="50">
        <f t="shared" si="3"/>
        <v>0</v>
      </c>
      <c r="V75" s="50">
        <v>0</v>
      </c>
      <c r="W75" s="50">
        <f t="shared" si="4"/>
        <v>0</v>
      </c>
    </row>
    <row r="76" spans="1:23" ht="84" customHeight="1">
      <c r="A76" s="89"/>
      <c r="B76" s="3" t="s">
        <v>360</v>
      </c>
      <c r="C76" s="4" t="s">
        <v>283</v>
      </c>
      <c r="D76" s="5" t="s">
        <v>361</v>
      </c>
      <c r="E76" s="4" t="s">
        <v>67</v>
      </c>
      <c r="F76" s="4" t="s">
        <v>362</v>
      </c>
      <c r="G76" s="26" t="s">
        <v>363</v>
      </c>
      <c r="H76" s="74" t="s">
        <v>42</v>
      </c>
      <c r="I76" s="75" t="s">
        <v>42</v>
      </c>
      <c r="J76" s="72" t="s">
        <v>42</v>
      </c>
      <c r="K76" s="74" t="s">
        <v>44</v>
      </c>
      <c r="L76" s="70" t="s">
        <v>42</v>
      </c>
      <c r="M76" s="70" t="s">
        <v>42</v>
      </c>
      <c r="N76" s="70" t="s">
        <v>42</v>
      </c>
      <c r="O76" s="70" t="s">
        <v>42</v>
      </c>
      <c r="P76" s="70" t="s">
        <v>42</v>
      </c>
      <c r="Q76" s="73" t="s">
        <v>44</v>
      </c>
      <c r="R76" s="87" t="s">
        <v>42</v>
      </c>
      <c r="S76" s="70" t="s">
        <v>42</v>
      </c>
      <c r="T76" s="161" t="s">
        <v>42</v>
      </c>
      <c r="U76" s="50">
        <f t="shared" si="3"/>
        <v>0</v>
      </c>
      <c r="V76" s="50">
        <v>0</v>
      </c>
      <c r="W76" s="50">
        <f t="shared" si="4"/>
        <v>0</v>
      </c>
    </row>
    <row r="77" spans="1:23" ht="55.2">
      <c r="A77" s="89"/>
      <c r="B77" s="3" t="s">
        <v>364</v>
      </c>
      <c r="C77" s="4" t="s">
        <v>283</v>
      </c>
      <c r="D77" s="5" t="s">
        <v>365</v>
      </c>
      <c r="E77" s="4" t="s">
        <v>47</v>
      </c>
      <c r="F77" s="4" t="s">
        <v>366</v>
      </c>
      <c r="G77" s="26" t="s">
        <v>367</v>
      </c>
      <c r="H77" s="74" t="s">
        <v>42</v>
      </c>
      <c r="I77" s="70" t="s">
        <v>42</v>
      </c>
      <c r="J77" s="72" t="s">
        <v>42</v>
      </c>
      <c r="K77" s="74" t="s">
        <v>42</v>
      </c>
      <c r="L77" s="70" t="s">
        <v>42</v>
      </c>
      <c r="M77" s="70" t="s">
        <v>42</v>
      </c>
      <c r="N77" s="70" t="s">
        <v>42</v>
      </c>
      <c r="O77" s="70" t="s">
        <v>42</v>
      </c>
      <c r="P77" s="70" t="s">
        <v>42</v>
      </c>
      <c r="Q77" s="70" t="s">
        <v>42</v>
      </c>
      <c r="R77" s="87" t="s">
        <v>42</v>
      </c>
      <c r="S77" s="70" t="s">
        <v>42</v>
      </c>
      <c r="T77" s="161" t="s">
        <v>42</v>
      </c>
      <c r="U77" s="50">
        <f t="shared" si="3"/>
        <v>0</v>
      </c>
      <c r="V77" s="50">
        <v>0</v>
      </c>
      <c r="W77" s="50">
        <f t="shared" si="4"/>
        <v>0</v>
      </c>
    </row>
    <row r="78" spans="1:23" ht="120.75" customHeight="1">
      <c r="A78" s="89"/>
      <c r="B78" s="3" t="s">
        <v>368</v>
      </c>
      <c r="C78" s="4" t="s">
        <v>283</v>
      </c>
      <c r="D78" s="5" t="s">
        <v>369</v>
      </c>
      <c r="E78" s="4" t="s">
        <v>47</v>
      </c>
      <c r="F78" s="4" t="s">
        <v>370</v>
      </c>
      <c r="G78" s="26" t="s">
        <v>371</v>
      </c>
      <c r="H78" s="74" t="s">
        <v>42</v>
      </c>
      <c r="I78" s="70" t="s">
        <v>42</v>
      </c>
      <c r="J78" s="72" t="s">
        <v>42</v>
      </c>
      <c r="K78" s="74" t="s">
        <v>42</v>
      </c>
      <c r="L78" s="70" t="s">
        <v>42</v>
      </c>
      <c r="M78" s="70" t="s">
        <v>42</v>
      </c>
      <c r="N78" s="70" t="s">
        <v>42</v>
      </c>
      <c r="O78" s="70" t="s">
        <v>42</v>
      </c>
      <c r="P78" s="70" t="s">
        <v>42</v>
      </c>
      <c r="Q78" s="70" t="s">
        <v>42</v>
      </c>
      <c r="R78" s="87" t="s">
        <v>42</v>
      </c>
      <c r="S78" s="70" t="s">
        <v>42</v>
      </c>
      <c r="T78" s="161" t="s">
        <v>42</v>
      </c>
      <c r="U78" s="50">
        <f t="shared" si="3"/>
        <v>0</v>
      </c>
      <c r="V78" s="50">
        <v>0</v>
      </c>
      <c r="W78" s="50">
        <f t="shared" si="4"/>
        <v>0</v>
      </c>
    </row>
    <row r="79" spans="1:23" ht="175.5" customHeight="1">
      <c r="A79" s="89"/>
      <c r="B79" s="3" t="s">
        <v>372</v>
      </c>
      <c r="C79" s="4" t="s">
        <v>283</v>
      </c>
      <c r="D79" s="5" t="s">
        <v>373</v>
      </c>
      <c r="E79" s="4" t="s">
        <v>47</v>
      </c>
      <c r="F79" s="4" t="s">
        <v>374</v>
      </c>
      <c r="G79" s="26" t="s">
        <v>375</v>
      </c>
      <c r="H79" s="74" t="s">
        <v>42</v>
      </c>
      <c r="I79" s="70" t="s">
        <v>42</v>
      </c>
      <c r="J79" s="72" t="s">
        <v>42</v>
      </c>
      <c r="K79" s="74" t="s">
        <v>42</v>
      </c>
      <c r="L79" s="70" t="s">
        <v>42</v>
      </c>
      <c r="M79" s="70" t="s">
        <v>42</v>
      </c>
      <c r="N79" s="70" t="s">
        <v>42</v>
      </c>
      <c r="O79" s="70" t="s">
        <v>42</v>
      </c>
      <c r="P79" s="70" t="s">
        <v>42</v>
      </c>
      <c r="Q79" s="70" t="s">
        <v>42</v>
      </c>
      <c r="R79" s="87" t="s">
        <v>42</v>
      </c>
      <c r="S79" s="70" t="s">
        <v>42</v>
      </c>
      <c r="T79" s="161" t="s">
        <v>42</v>
      </c>
      <c r="U79" s="50">
        <f t="shared" si="3"/>
        <v>0</v>
      </c>
      <c r="V79" s="50">
        <v>0</v>
      </c>
      <c r="W79" s="50">
        <f t="shared" si="4"/>
        <v>0</v>
      </c>
    </row>
    <row r="80" spans="1:23" ht="215.25" customHeight="1">
      <c r="A80" s="89"/>
      <c r="B80" s="3" t="s">
        <v>376</v>
      </c>
      <c r="C80" s="4" t="s">
        <v>283</v>
      </c>
      <c r="D80" s="5" t="s">
        <v>377</v>
      </c>
      <c r="E80" s="4" t="s">
        <v>47</v>
      </c>
      <c r="F80" s="4" t="s">
        <v>378</v>
      </c>
      <c r="G80" s="26" t="s">
        <v>379</v>
      </c>
      <c r="H80" s="74" t="s">
        <v>42</v>
      </c>
      <c r="I80" s="73" t="s">
        <v>42</v>
      </c>
      <c r="J80" s="72" t="s">
        <v>42</v>
      </c>
      <c r="K80" s="74" t="s">
        <v>42</v>
      </c>
      <c r="L80" s="70" t="s">
        <v>42</v>
      </c>
      <c r="M80" s="70" t="s">
        <v>42</v>
      </c>
      <c r="N80" s="70" t="s">
        <v>42</v>
      </c>
      <c r="O80" s="70" t="s">
        <v>42</v>
      </c>
      <c r="P80" s="70" t="s">
        <v>42</v>
      </c>
      <c r="Q80" s="73" t="s">
        <v>42</v>
      </c>
      <c r="R80" s="87" t="s">
        <v>42</v>
      </c>
      <c r="S80" s="70" t="s">
        <v>42</v>
      </c>
      <c r="T80" s="161" t="s">
        <v>42</v>
      </c>
      <c r="U80" s="50">
        <f t="shared" si="3"/>
        <v>0</v>
      </c>
      <c r="V80" s="50">
        <v>0</v>
      </c>
      <c r="W80" s="50">
        <f t="shared" si="4"/>
        <v>0</v>
      </c>
    </row>
    <row r="81" spans="1:23" ht="135.75" customHeight="1">
      <c r="A81" s="89"/>
      <c r="B81" s="3" t="s">
        <v>380</v>
      </c>
      <c r="C81" s="4" t="s">
        <v>283</v>
      </c>
      <c r="D81" s="5" t="s">
        <v>381</v>
      </c>
      <c r="E81" s="4" t="s">
        <v>67</v>
      </c>
      <c r="F81" s="4" t="s">
        <v>382</v>
      </c>
      <c r="G81" s="26" t="s">
        <v>383</v>
      </c>
      <c r="H81" s="74" t="s">
        <v>42</v>
      </c>
      <c r="I81" s="70" t="s">
        <v>42</v>
      </c>
      <c r="J81" s="72" t="s">
        <v>42</v>
      </c>
      <c r="K81" s="74" t="s">
        <v>42</v>
      </c>
      <c r="L81" s="70" t="s">
        <v>42</v>
      </c>
      <c r="M81" s="70" t="s">
        <v>42</v>
      </c>
      <c r="N81" s="70" t="s">
        <v>42</v>
      </c>
      <c r="O81" s="70" t="s">
        <v>42</v>
      </c>
      <c r="P81" s="70" t="s">
        <v>42</v>
      </c>
      <c r="Q81" s="70" t="s">
        <v>42</v>
      </c>
      <c r="R81" s="87" t="s">
        <v>42</v>
      </c>
      <c r="S81" s="70" t="s">
        <v>42</v>
      </c>
      <c r="T81" s="161" t="s">
        <v>42</v>
      </c>
      <c r="U81" s="50">
        <f t="shared" si="3"/>
        <v>0</v>
      </c>
      <c r="V81" s="50">
        <v>0</v>
      </c>
      <c r="W81" s="50">
        <f t="shared" si="4"/>
        <v>0</v>
      </c>
    </row>
    <row r="82" spans="1:23" ht="135.75" customHeight="1">
      <c r="A82" s="89"/>
      <c r="B82" s="3" t="s">
        <v>384</v>
      </c>
      <c r="C82" s="4" t="s">
        <v>283</v>
      </c>
      <c r="D82" s="5" t="s">
        <v>385</v>
      </c>
      <c r="E82" s="4" t="s">
        <v>67</v>
      </c>
      <c r="F82" s="4" t="s">
        <v>386</v>
      </c>
      <c r="G82" s="26" t="s">
        <v>387</v>
      </c>
      <c r="H82" s="74" t="s">
        <v>42</v>
      </c>
      <c r="I82" s="70" t="s">
        <v>42</v>
      </c>
      <c r="J82" s="72" t="s">
        <v>42</v>
      </c>
      <c r="K82" s="74" t="s">
        <v>42</v>
      </c>
      <c r="L82" s="70" t="s">
        <v>42</v>
      </c>
      <c r="M82" s="70" t="s">
        <v>42</v>
      </c>
      <c r="N82" s="70" t="s">
        <v>42</v>
      </c>
      <c r="O82" s="70" t="s">
        <v>42</v>
      </c>
      <c r="P82" s="70" t="s">
        <v>42</v>
      </c>
      <c r="Q82" s="70" t="s">
        <v>42</v>
      </c>
      <c r="R82" s="87" t="s">
        <v>42</v>
      </c>
      <c r="S82" s="70" t="s">
        <v>42</v>
      </c>
      <c r="T82" s="161" t="s">
        <v>42</v>
      </c>
      <c r="U82" s="50">
        <f t="shared" si="3"/>
        <v>0</v>
      </c>
      <c r="V82" s="50">
        <v>0</v>
      </c>
      <c r="W82" s="50">
        <f t="shared" si="4"/>
        <v>0</v>
      </c>
    </row>
    <row r="83" spans="1:23" ht="241.05" customHeight="1">
      <c r="A83" s="89"/>
      <c r="B83" s="3" t="s">
        <v>388</v>
      </c>
      <c r="C83" s="4" t="s">
        <v>283</v>
      </c>
      <c r="D83" s="5" t="s">
        <v>389</v>
      </c>
      <c r="E83" s="4" t="s">
        <v>67</v>
      </c>
      <c r="F83" s="4" t="s">
        <v>390</v>
      </c>
      <c r="G83" s="26" t="s">
        <v>391</v>
      </c>
      <c r="H83" s="74" t="s">
        <v>42</v>
      </c>
      <c r="I83" s="70" t="s">
        <v>42</v>
      </c>
      <c r="J83" s="72" t="s">
        <v>42</v>
      </c>
      <c r="K83" s="74" t="s">
        <v>42</v>
      </c>
      <c r="L83" s="70" t="s">
        <v>42</v>
      </c>
      <c r="M83" s="70" t="s">
        <v>42</v>
      </c>
      <c r="N83" s="70" t="s">
        <v>42</v>
      </c>
      <c r="O83" s="70" t="s">
        <v>42</v>
      </c>
      <c r="P83" s="75" t="s">
        <v>392</v>
      </c>
      <c r="Q83" s="75" t="s">
        <v>392</v>
      </c>
      <c r="R83" s="87" t="s">
        <v>42</v>
      </c>
      <c r="S83" s="70" t="s">
        <v>42</v>
      </c>
      <c r="T83" s="161" t="s">
        <v>875</v>
      </c>
      <c r="U83" s="50">
        <f t="shared" si="3"/>
        <v>2</v>
      </c>
      <c r="V83" s="50">
        <v>1</v>
      </c>
      <c r="W83" s="50">
        <f t="shared" si="4"/>
        <v>1</v>
      </c>
    </row>
    <row r="84" spans="1:23" ht="123" customHeight="1">
      <c r="A84" s="89"/>
      <c r="B84" s="3" t="s">
        <v>393</v>
      </c>
      <c r="C84" s="4" t="s">
        <v>283</v>
      </c>
      <c r="D84" s="5" t="s">
        <v>576</v>
      </c>
      <c r="E84" s="4" t="s">
        <v>67</v>
      </c>
      <c r="F84" s="4" t="s">
        <v>395</v>
      </c>
      <c r="G84" s="26" t="s">
        <v>396</v>
      </c>
      <c r="H84" s="74" t="s">
        <v>42</v>
      </c>
      <c r="I84" s="70" t="s">
        <v>42</v>
      </c>
      <c r="J84" s="72" t="s">
        <v>42</v>
      </c>
      <c r="K84" s="74" t="s">
        <v>42</v>
      </c>
      <c r="L84" s="70" t="s">
        <v>42</v>
      </c>
      <c r="M84" s="70" t="s">
        <v>42</v>
      </c>
      <c r="N84" s="70" t="s">
        <v>42</v>
      </c>
      <c r="O84" s="70" t="s">
        <v>42</v>
      </c>
      <c r="P84" s="70" t="s">
        <v>42</v>
      </c>
      <c r="Q84" s="70" t="s">
        <v>42</v>
      </c>
      <c r="R84" s="87" t="s">
        <v>42</v>
      </c>
      <c r="S84" s="70" t="s">
        <v>42</v>
      </c>
      <c r="T84" s="161" t="s">
        <v>42</v>
      </c>
      <c r="U84" s="50">
        <f t="shared" si="3"/>
        <v>0</v>
      </c>
      <c r="V84" s="50">
        <v>0</v>
      </c>
      <c r="W84" s="50">
        <f t="shared" si="4"/>
        <v>0</v>
      </c>
    </row>
    <row r="85" spans="1:23" ht="156" customHeight="1">
      <c r="A85" s="115" t="s">
        <v>397</v>
      </c>
      <c r="B85" s="3" t="s">
        <v>398</v>
      </c>
      <c r="C85" s="4" t="s">
        <v>283</v>
      </c>
      <c r="D85" s="5" t="s">
        <v>399</v>
      </c>
      <c r="E85" s="4" t="s">
        <v>47</v>
      </c>
      <c r="F85" s="4" t="s">
        <v>400</v>
      </c>
      <c r="G85" s="26" t="s">
        <v>540</v>
      </c>
      <c r="H85" s="160" t="s">
        <v>42</v>
      </c>
      <c r="I85" s="160" t="s">
        <v>42</v>
      </c>
      <c r="J85" s="160" t="s">
        <v>42</v>
      </c>
      <c r="K85" s="160" t="s">
        <v>42</v>
      </c>
      <c r="L85" s="160" t="s">
        <v>42</v>
      </c>
      <c r="M85" s="160" t="s">
        <v>42</v>
      </c>
      <c r="N85" s="160" t="s">
        <v>42</v>
      </c>
      <c r="O85" s="160" t="s">
        <v>42</v>
      </c>
      <c r="P85" s="84" t="s">
        <v>42</v>
      </c>
      <c r="Q85" s="160" t="s">
        <v>42</v>
      </c>
      <c r="R85" s="160" t="s">
        <v>42</v>
      </c>
      <c r="S85" s="161" t="s">
        <v>42</v>
      </c>
      <c r="T85" s="161" t="s">
        <v>42</v>
      </c>
      <c r="U85" s="50">
        <f t="shared" si="3"/>
        <v>0</v>
      </c>
      <c r="V85" s="50">
        <v>0</v>
      </c>
      <c r="W85" s="50">
        <f t="shared" si="4"/>
        <v>0</v>
      </c>
    </row>
    <row r="86" spans="1:23" ht="162" customHeight="1">
      <c r="A86" s="89"/>
      <c r="B86" s="3" t="s">
        <v>401</v>
      </c>
      <c r="C86" s="4" t="s">
        <v>402</v>
      </c>
      <c r="D86" s="5" t="s">
        <v>550</v>
      </c>
      <c r="E86" s="4" t="s">
        <v>67</v>
      </c>
      <c r="F86" s="5" t="s">
        <v>403</v>
      </c>
      <c r="G86" s="26" t="s">
        <v>404</v>
      </c>
      <c r="H86" s="74" t="s">
        <v>42</v>
      </c>
      <c r="I86" s="81" t="s">
        <v>42</v>
      </c>
      <c r="J86" s="70" t="s">
        <v>42</v>
      </c>
      <c r="K86" s="74" t="s">
        <v>42</v>
      </c>
      <c r="L86" s="70" t="s">
        <v>42</v>
      </c>
      <c r="M86" s="70" t="s">
        <v>42</v>
      </c>
      <c r="N86" s="70" t="s">
        <v>42</v>
      </c>
      <c r="O86" s="81" t="s">
        <v>649</v>
      </c>
      <c r="P86" s="70" t="s">
        <v>42</v>
      </c>
      <c r="Q86" s="70" t="s">
        <v>42</v>
      </c>
      <c r="R86" s="87" t="s">
        <v>42</v>
      </c>
      <c r="S86" s="73" t="s">
        <v>827</v>
      </c>
      <c r="T86" s="161" t="s">
        <v>42</v>
      </c>
      <c r="U86" s="50">
        <f t="shared" si="3"/>
        <v>1</v>
      </c>
      <c r="V86" s="50">
        <v>0</v>
      </c>
      <c r="W86" s="50">
        <f t="shared" si="4"/>
        <v>0</v>
      </c>
    </row>
    <row r="87" spans="1:23" ht="409.6">
      <c r="A87" s="89"/>
      <c r="B87" s="3" t="s">
        <v>405</v>
      </c>
      <c r="C87" s="4" t="s">
        <v>402</v>
      </c>
      <c r="D87" s="5" t="s">
        <v>406</v>
      </c>
      <c r="E87" s="4" t="s">
        <v>67</v>
      </c>
      <c r="F87" s="5" t="s">
        <v>407</v>
      </c>
      <c r="G87" s="26" t="s">
        <v>408</v>
      </c>
      <c r="H87" s="74" t="s">
        <v>42</v>
      </c>
      <c r="I87" s="70" t="s">
        <v>731</v>
      </c>
      <c r="J87" s="70" t="s">
        <v>757</v>
      </c>
      <c r="K87" s="74" t="s">
        <v>42</v>
      </c>
      <c r="L87" s="70" t="s">
        <v>776</v>
      </c>
      <c r="M87" s="70" t="s">
        <v>793</v>
      </c>
      <c r="N87" s="70" t="s">
        <v>694</v>
      </c>
      <c r="O87" s="70" t="s">
        <v>42</v>
      </c>
      <c r="P87" s="71" t="s">
        <v>586</v>
      </c>
      <c r="Q87" s="71" t="s">
        <v>586</v>
      </c>
      <c r="R87" s="87" t="s">
        <v>42</v>
      </c>
      <c r="S87" s="70" t="s">
        <v>42</v>
      </c>
      <c r="T87" s="161" t="s">
        <v>42</v>
      </c>
      <c r="U87" s="50">
        <f t="shared" si="3"/>
        <v>2</v>
      </c>
      <c r="V87" s="50">
        <v>2</v>
      </c>
      <c r="W87" s="50">
        <f t="shared" si="4"/>
        <v>0</v>
      </c>
    </row>
    <row r="88" spans="1:23" ht="142.05000000000001" customHeight="1">
      <c r="A88" s="89"/>
      <c r="B88" s="3" t="s">
        <v>409</v>
      </c>
      <c r="C88" s="4" t="s">
        <v>402</v>
      </c>
      <c r="D88" s="5" t="s">
        <v>552</v>
      </c>
      <c r="E88" s="4" t="s">
        <v>47</v>
      </c>
      <c r="F88" s="5" t="s">
        <v>410</v>
      </c>
      <c r="G88" s="26" t="s">
        <v>411</v>
      </c>
      <c r="H88" s="74" t="s">
        <v>42</v>
      </c>
      <c r="I88" s="70" t="s">
        <v>42</v>
      </c>
      <c r="J88" s="70" t="s">
        <v>42</v>
      </c>
      <c r="K88" s="74" t="s">
        <v>42</v>
      </c>
      <c r="L88" s="70" t="s">
        <v>42</v>
      </c>
      <c r="M88" s="70" t="s">
        <v>42</v>
      </c>
      <c r="N88" s="70" t="s">
        <v>42</v>
      </c>
      <c r="O88" s="70" t="s">
        <v>42</v>
      </c>
      <c r="P88" s="73" t="s">
        <v>412</v>
      </c>
      <c r="Q88" s="73" t="s">
        <v>412</v>
      </c>
      <c r="R88" s="87" t="s">
        <v>42</v>
      </c>
      <c r="S88" s="70" t="s">
        <v>42</v>
      </c>
      <c r="T88" s="161" t="s">
        <v>42</v>
      </c>
      <c r="U88" s="50">
        <f t="shared" si="3"/>
        <v>2</v>
      </c>
      <c r="V88" s="50">
        <v>1</v>
      </c>
      <c r="W88" s="50">
        <f t="shared" si="4"/>
        <v>1</v>
      </c>
    </row>
    <row r="89" spans="1:23" ht="57" customHeight="1">
      <c r="A89" s="89"/>
      <c r="B89" s="3" t="s">
        <v>413</v>
      </c>
      <c r="C89" s="4" t="s">
        <v>402</v>
      </c>
      <c r="D89" s="5" t="s">
        <v>414</v>
      </c>
      <c r="E89" s="4" t="s">
        <v>67</v>
      </c>
      <c r="F89" s="5" t="s">
        <v>415</v>
      </c>
      <c r="G89" s="26" t="s">
        <v>416</v>
      </c>
      <c r="H89" s="74" t="s">
        <v>42</v>
      </c>
      <c r="I89" s="70" t="s">
        <v>42</v>
      </c>
      <c r="J89" s="70" t="s">
        <v>42</v>
      </c>
      <c r="K89" s="74" t="s">
        <v>42</v>
      </c>
      <c r="L89" s="70" t="s">
        <v>42</v>
      </c>
      <c r="M89" s="70" t="s">
        <v>42</v>
      </c>
      <c r="N89" s="70" t="s">
        <v>42</v>
      </c>
      <c r="O89" s="70" t="s">
        <v>42</v>
      </c>
      <c r="P89" s="70" t="s">
        <v>42</v>
      </c>
      <c r="Q89" s="70" t="s">
        <v>42</v>
      </c>
      <c r="R89" s="87" t="s">
        <v>42</v>
      </c>
      <c r="S89" s="70" t="s">
        <v>42</v>
      </c>
      <c r="T89" s="161" t="s">
        <v>42</v>
      </c>
      <c r="U89" s="50">
        <f t="shared" si="3"/>
        <v>0</v>
      </c>
      <c r="V89" s="50">
        <v>0</v>
      </c>
      <c r="W89" s="50">
        <f t="shared" si="4"/>
        <v>0</v>
      </c>
    </row>
    <row r="90" spans="1:23" ht="283.5" customHeight="1">
      <c r="A90" s="89"/>
      <c r="B90" s="3" t="s">
        <v>417</v>
      </c>
      <c r="C90" s="4" t="s">
        <v>402</v>
      </c>
      <c r="D90" s="5" t="s">
        <v>418</v>
      </c>
      <c r="E90" s="4" t="s">
        <v>47</v>
      </c>
      <c r="F90" s="5" t="s">
        <v>419</v>
      </c>
      <c r="G90" s="26" t="s">
        <v>420</v>
      </c>
      <c r="H90" s="74" t="s">
        <v>42</v>
      </c>
      <c r="I90" s="70" t="s">
        <v>42</v>
      </c>
      <c r="J90" s="70" t="s">
        <v>42</v>
      </c>
      <c r="K90" s="74" t="s">
        <v>42</v>
      </c>
      <c r="L90" s="70" t="s">
        <v>42</v>
      </c>
      <c r="M90" s="70" t="s">
        <v>42</v>
      </c>
      <c r="N90" s="70" t="s">
        <v>42</v>
      </c>
      <c r="O90" s="70" t="s">
        <v>42</v>
      </c>
      <c r="P90" s="70" t="s">
        <v>42</v>
      </c>
      <c r="Q90" s="70" t="s">
        <v>42</v>
      </c>
      <c r="R90" s="87" t="s">
        <v>42</v>
      </c>
      <c r="S90" s="70" t="s">
        <v>42</v>
      </c>
      <c r="T90" s="161" t="s">
        <v>42</v>
      </c>
      <c r="U90" s="50">
        <f t="shared" si="3"/>
        <v>0</v>
      </c>
      <c r="V90" s="50">
        <v>0</v>
      </c>
      <c r="W90" s="50">
        <f t="shared" si="4"/>
        <v>0</v>
      </c>
    </row>
    <row r="91" spans="1:23" ht="304.05" customHeight="1">
      <c r="A91" s="115" t="s">
        <v>397</v>
      </c>
      <c r="B91" s="3" t="s">
        <v>421</v>
      </c>
      <c r="C91" s="4" t="s">
        <v>402</v>
      </c>
      <c r="D91" s="5" t="s">
        <v>422</v>
      </c>
      <c r="E91" s="4" t="s">
        <v>67</v>
      </c>
      <c r="F91" s="5" t="s">
        <v>423</v>
      </c>
      <c r="G91" s="26" t="s">
        <v>541</v>
      </c>
      <c r="H91" s="160" t="s">
        <v>42</v>
      </c>
      <c r="I91" s="160" t="s">
        <v>42</v>
      </c>
      <c r="J91" s="156" t="s">
        <v>42</v>
      </c>
      <c r="K91" s="157" t="s">
        <v>42</v>
      </c>
      <c r="L91" s="156" t="s">
        <v>42</v>
      </c>
      <c r="M91" s="156" t="s">
        <v>42</v>
      </c>
      <c r="N91" s="156" t="s">
        <v>847</v>
      </c>
      <c r="O91" s="156" t="s">
        <v>42</v>
      </c>
      <c r="P91" s="83" t="s">
        <v>42</v>
      </c>
      <c r="Q91" s="161" t="s">
        <v>42</v>
      </c>
      <c r="R91" s="161" t="s">
        <v>42</v>
      </c>
      <c r="S91" s="161" t="s">
        <v>42</v>
      </c>
      <c r="T91" s="161" t="s">
        <v>42</v>
      </c>
      <c r="U91" s="50"/>
      <c r="V91" s="50">
        <v>0</v>
      </c>
      <c r="W91" s="50">
        <f t="shared" si="4"/>
        <v>0</v>
      </c>
    </row>
    <row r="92" spans="1:23" ht="356.4">
      <c r="A92" s="115" t="s">
        <v>397</v>
      </c>
      <c r="B92" s="3" t="s">
        <v>424</v>
      </c>
      <c r="C92" s="4" t="s">
        <v>402</v>
      </c>
      <c r="D92" s="5" t="s">
        <v>425</v>
      </c>
      <c r="E92" s="4" t="s">
        <v>47</v>
      </c>
      <c r="F92" s="5" t="s">
        <v>426</v>
      </c>
      <c r="G92" s="26" t="s">
        <v>542</v>
      </c>
      <c r="H92" s="160" t="s">
        <v>42</v>
      </c>
      <c r="I92" s="156" t="s">
        <v>42</v>
      </c>
      <c r="J92" s="156" t="s">
        <v>42</v>
      </c>
      <c r="K92" s="157" t="s">
        <v>42</v>
      </c>
      <c r="L92" s="156" t="s">
        <v>42</v>
      </c>
      <c r="M92" s="156" t="s">
        <v>42</v>
      </c>
      <c r="N92" s="156" t="s">
        <v>848</v>
      </c>
      <c r="O92" s="161" t="s">
        <v>654</v>
      </c>
      <c r="P92" s="83" t="s">
        <v>42</v>
      </c>
      <c r="Q92" s="161" t="s">
        <v>42</v>
      </c>
      <c r="R92" s="161" t="s">
        <v>876</v>
      </c>
      <c r="S92" s="161" t="s">
        <v>42</v>
      </c>
      <c r="T92" s="161" t="s">
        <v>42</v>
      </c>
      <c r="U92" s="50"/>
      <c r="V92" s="50">
        <v>0</v>
      </c>
      <c r="W92" s="50">
        <f t="shared" si="4"/>
        <v>0</v>
      </c>
    </row>
    <row r="93" spans="1:23" ht="55.5" customHeight="1">
      <c r="A93" s="89"/>
      <c r="B93" s="3" t="s">
        <v>427</v>
      </c>
      <c r="C93" s="4" t="s">
        <v>428</v>
      </c>
      <c r="D93" s="5" t="s">
        <v>429</v>
      </c>
      <c r="E93" s="4" t="s">
        <v>47</v>
      </c>
      <c r="F93" s="4" t="s">
        <v>430</v>
      </c>
      <c r="G93" s="26" t="s">
        <v>431</v>
      </c>
      <c r="H93" s="74" t="s">
        <v>42</v>
      </c>
      <c r="I93" s="70" t="s">
        <v>42</v>
      </c>
      <c r="J93" s="70" t="s">
        <v>42</v>
      </c>
      <c r="K93" s="74" t="s">
        <v>42</v>
      </c>
      <c r="L93" s="70" t="s">
        <v>42</v>
      </c>
      <c r="M93" s="70" t="s">
        <v>42</v>
      </c>
      <c r="N93" s="70" t="s">
        <v>42</v>
      </c>
      <c r="O93" s="70" t="s">
        <v>42</v>
      </c>
      <c r="P93" s="70" t="s">
        <v>42</v>
      </c>
      <c r="Q93" s="70" t="s">
        <v>42</v>
      </c>
      <c r="R93" s="87" t="s">
        <v>42</v>
      </c>
      <c r="S93" s="70" t="s">
        <v>42</v>
      </c>
      <c r="T93" s="161" t="s">
        <v>42</v>
      </c>
      <c r="U93" s="50">
        <f>COUNTIF(N93:T93,"*(strict)*")</f>
        <v>0</v>
      </c>
      <c r="V93" s="50">
        <v>0</v>
      </c>
      <c r="W93" s="50">
        <f t="shared" si="4"/>
        <v>0</v>
      </c>
    </row>
    <row r="94" spans="1:23" ht="57" customHeight="1">
      <c r="A94" s="89"/>
      <c r="B94" s="3" t="s">
        <v>432</v>
      </c>
      <c r="C94" s="4" t="s">
        <v>428</v>
      </c>
      <c r="D94" s="5" t="s">
        <v>433</v>
      </c>
      <c r="E94" s="4" t="s">
        <v>67</v>
      </c>
      <c r="F94" s="4" t="s">
        <v>434</v>
      </c>
      <c r="G94" s="26" t="s">
        <v>435</v>
      </c>
      <c r="H94" s="74" t="s">
        <v>42</v>
      </c>
      <c r="I94" s="70" t="s">
        <v>42</v>
      </c>
      <c r="J94" s="70" t="s">
        <v>42</v>
      </c>
      <c r="K94" s="74" t="s">
        <v>42</v>
      </c>
      <c r="L94" s="70" t="s">
        <v>42</v>
      </c>
      <c r="M94" s="70" t="s">
        <v>42</v>
      </c>
      <c r="N94" s="70" t="s">
        <v>42</v>
      </c>
      <c r="O94" s="70" t="s">
        <v>42</v>
      </c>
      <c r="P94" s="70" t="s">
        <v>42</v>
      </c>
      <c r="Q94" s="70" t="s">
        <v>42</v>
      </c>
      <c r="R94" s="87" t="s">
        <v>42</v>
      </c>
      <c r="S94" s="70" t="s">
        <v>42</v>
      </c>
      <c r="T94" s="161" t="s">
        <v>42</v>
      </c>
      <c r="U94" s="50">
        <f>COUNTIF(N94:T94,"*(strict)*")</f>
        <v>0</v>
      </c>
      <c r="V94" s="50">
        <v>0</v>
      </c>
      <c r="W94" s="50">
        <f t="shared" si="4"/>
        <v>0</v>
      </c>
    </row>
    <row r="95" spans="1:23" ht="409.6">
      <c r="A95" s="89"/>
      <c r="B95" s="3" t="s">
        <v>436</v>
      </c>
      <c r="C95" s="4" t="s">
        <v>428</v>
      </c>
      <c r="D95" s="5" t="s">
        <v>437</v>
      </c>
      <c r="E95" s="4" t="s">
        <v>67</v>
      </c>
      <c r="F95" s="4" t="s">
        <v>438</v>
      </c>
      <c r="G95" s="26" t="s">
        <v>439</v>
      </c>
      <c r="H95" s="74" t="s">
        <v>42</v>
      </c>
      <c r="I95" s="70" t="s">
        <v>42</v>
      </c>
      <c r="J95" s="81" t="s">
        <v>42</v>
      </c>
      <c r="K95" s="74" t="s">
        <v>42</v>
      </c>
      <c r="L95" s="70" t="s">
        <v>42</v>
      </c>
      <c r="M95" s="70" t="s">
        <v>42</v>
      </c>
      <c r="N95" s="70" t="s">
        <v>42</v>
      </c>
      <c r="O95" s="70" t="s">
        <v>42</v>
      </c>
      <c r="P95" s="70" t="s">
        <v>42</v>
      </c>
      <c r="Q95" s="70" t="s">
        <v>42</v>
      </c>
      <c r="R95" s="87" t="s">
        <v>42</v>
      </c>
      <c r="S95" s="70" t="s">
        <v>42</v>
      </c>
      <c r="T95" s="161" t="s">
        <v>42</v>
      </c>
      <c r="U95" s="50">
        <f>COUNTIF(N95:T95,"*(strict)*")</f>
        <v>0</v>
      </c>
      <c r="V95" s="50">
        <v>0</v>
      </c>
      <c r="W95" s="50">
        <f t="shared" si="4"/>
        <v>0</v>
      </c>
    </row>
    <row r="96" spans="1:23" ht="303.60000000000002">
      <c r="A96" s="115" t="s">
        <v>397</v>
      </c>
      <c r="B96" s="3" t="s">
        <v>440</v>
      </c>
      <c r="C96" s="4" t="s">
        <v>428</v>
      </c>
      <c r="D96" s="4" t="s">
        <v>441</v>
      </c>
      <c r="E96" s="4" t="s">
        <v>47</v>
      </c>
      <c r="F96" s="4" t="s">
        <v>442</v>
      </c>
      <c r="G96" s="26" t="s">
        <v>543</v>
      </c>
      <c r="H96" s="160" t="s">
        <v>42</v>
      </c>
      <c r="I96" s="156" t="s">
        <v>42</v>
      </c>
      <c r="J96" s="156" t="s">
        <v>42</v>
      </c>
      <c r="K96" s="157" t="s">
        <v>42</v>
      </c>
      <c r="L96" s="156" t="s">
        <v>42</v>
      </c>
      <c r="M96" s="156" t="s">
        <v>42</v>
      </c>
      <c r="N96" s="161" t="s">
        <v>42</v>
      </c>
      <c r="O96" s="161" t="s">
        <v>42</v>
      </c>
      <c r="P96" s="83" t="s">
        <v>42</v>
      </c>
      <c r="Q96" s="161" t="s">
        <v>42</v>
      </c>
      <c r="R96" s="161" t="s">
        <v>42</v>
      </c>
      <c r="S96" s="70" t="s">
        <v>42</v>
      </c>
      <c r="T96" s="161" t="s">
        <v>42</v>
      </c>
      <c r="U96" s="50"/>
      <c r="V96" s="50">
        <v>0</v>
      </c>
      <c r="W96" s="50">
        <f t="shared" si="4"/>
        <v>0</v>
      </c>
    </row>
    <row r="97" spans="1:23" ht="303.60000000000002">
      <c r="A97" s="115" t="s">
        <v>397</v>
      </c>
      <c r="B97" s="3" t="s">
        <v>443</v>
      </c>
      <c r="C97" s="4" t="s">
        <v>428</v>
      </c>
      <c r="D97" s="4" t="s">
        <v>444</v>
      </c>
      <c r="E97" s="4" t="s">
        <v>47</v>
      </c>
      <c r="F97" s="4" t="s">
        <v>445</v>
      </c>
      <c r="G97" s="26" t="s">
        <v>544</v>
      </c>
      <c r="H97" s="160" t="s">
        <v>42</v>
      </c>
      <c r="I97" s="156" t="s">
        <v>42</v>
      </c>
      <c r="J97" s="156" t="s">
        <v>42</v>
      </c>
      <c r="K97" s="157" t="s">
        <v>42</v>
      </c>
      <c r="L97" s="156" t="s">
        <v>42</v>
      </c>
      <c r="M97" s="156" t="s">
        <v>42</v>
      </c>
      <c r="N97" s="156" t="s">
        <v>42</v>
      </c>
      <c r="O97" s="161" t="s">
        <v>42</v>
      </c>
      <c r="P97" s="83" t="s">
        <v>42</v>
      </c>
      <c r="Q97" s="161" t="s">
        <v>42</v>
      </c>
      <c r="R97" s="161" t="s">
        <v>42</v>
      </c>
      <c r="S97" s="70" t="s">
        <v>42</v>
      </c>
      <c r="T97" s="161" t="s">
        <v>42</v>
      </c>
      <c r="U97" s="50"/>
      <c r="V97" s="50">
        <v>0</v>
      </c>
      <c r="W97" s="50">
        <f t="shared" si="4"/>
        <v>0</v>
      </c>
    </row>
    <row r="98" spans="1:23" ht="121.5" customHeight="1">
      <c r="A98" s="89"/>
      <c r="B98" s="3" t="s">
        <v>446</v>
      </c>
      <c r="C98" s="4" t="s">
        <v>447</v>
      </c>
      <c r="D98" s="5" t="s">
        <v>448</v>
      </c>
      <c r="E98" s="4" t="s">
        <v>47</v>
      </c>
      <c r="F98" s="4" t="s">
        <v>449</v>
      </c>
      <c r="G98" s="26" t="s">
        <v>450</v>
      </c>
      <c r="H98" s="74" t="s">
        <v>42</v>
      </c>
      <c r="I98" s="70" t="s">
        <v>42</v>
      </c>
      <c r="J98" s="81" t="s">
        <v>42</v>
      </c>
      <c r="K98" s="74" t="s">
        <v>42</v>
      </c>
      <c r="L98" s="70" t="s">
        <v>42</v>
      </c>
      <c r="M98" s="70" t="s">
        <v>42</v>
      </c>
      <c r="N98" s="70" t="s">
        <v>42</v>
      </c>
      <c r="O98" s="81" t="s">
        <v>845</v>
      </c>
      <c r="P98" s="70" t="s">
        <v>42</v>
      </c>
      <c r="Q98" s="70" t="s">
        <v>42</v>
      </c>
      <c r="R98" s="87" t="s">
        <v>42</v>
      </c>
      <c r="S98" s="76" t="s">
        <v>831</v>
      </c>
      <c r="T98" s="161" t="s">
        <v>42</v>
      </c>
      <c r="U98" s="50">
        <f t="shared" ref="U98:U108" si="5">COUNTIF(N98:T98,"*(strict)*")</f>
        <v>1</v>
      </c>
      <c r="V98" s="50">
        <v>0</v>
      </c>
      <c r="W98" s="50">
        <f t="shared" si="4"/>
        <v>0</v>
      </c>
    </row>
    <row r="99" spans="1:23" ht="252" customHeight="1">
      <c r="A99" s="89"/>
      <c r="B99" s="3" t="s">
        <v>451</v>
      </c>
      <c r="C99" s="4" t="s">
        <v>447</v>
      </c>
      <c r="D99" s="5" t="s">
        <v>452</v>
      </c>
      <c r="E99" s="4" t="s">
        <v>47</v>
      </c>
      <c r="F99" s="4" t="s">
        <v>453</v>
      </c>
      <c r="G99" s="26" t="s">
        <v>454</v>
      </c>
      <c r="H99" s="85" t="s">
        <v>828</v>
      </c>
      <c r="I99" s="70" t="s">
        <v>42</v>
      </c>
      <c r="J99" s="81" t="s">
        <v>42</v>
      </c>
      <c r="K99" s="74" t="s">
        <v>42</v>
      </c>
      <c r="L99" s="81" t="s">
        <v>811</v>
      </c>
      <c r="M99" s="81" t="s">
        <v>812</v>
      </c>
      <c r="N99" s="76" t="s">
        <v>830</v>
      </c>
      <c r="O99" s="81" t="s">
        <v>650</v>
      </c>
      <c r="P99" s="76" t="s">
        <v>813</v>
      </c>
      <c r="Q99" s="76" t="s">
        <v>813</v>
      </c>
      <c r="R99" s="87" t="s">
        <v>42</v>
      </c>
      <c r="S99" s="76" t="s">
        <v>665</v>
      </c>
      <c r="T99" s="159" t="s">
        <v>850</v>
      </c>
      <c r="U99" s="50">
        <f t="shared" si="5"/>
        <v>2</v>
      </c>
      <c r="V99" s="50">
        <v>0</v>
      </c>
      <c r="W99" s="50">
        <f t="shared" si="4"/>
        <v>2</v>
      </c>
    </row>
    <row r="100" spans="1:23" ht="409.6">
      <c r="A100" s="89"/>
      <c r="B100" s="3" t="s">
        <v>455</v>
      </c>
      <c r="C100" s="4" t="s">
        <v>447</v>
      </c>
      <c r="D100" s="5" t="s">
        <v>456</v>
      </c>
      <c r="E100" s="4" t="s">
        <v>47</v>
      </c>
      <c r="F100" s="4" t="s">
        <v>457</v>
      </c>
      <c r="G100" s="26" t="s">
        <v>458</v>
      </c>
      <c r="H100" s="74" t="s">
        <v>42</v>
      </c>
      <c r="I100" s="70" t="s">
        <v>42</v>
      </c>
      <c r="J100" s="81" t="s">
        <v>42</v>
      </c>
      <c r="K100" s="74" t="s">
        <v>42</v>
      </c>
      <c r="L100" s="70" t="s">
        <v>777</v>
      </c>
      <c r="M100" s="70" t="s">
        <v>794</v>
      </c>
      <c r="N100" s="70" t="s">
        <v>695</v>
      </c>
      <c r="O100" s="72" t="s">
        <v>651</v>
      </c>
      <c r="P100" s="79" t="s">
        <v>459</v>
      </c>
      <c r="Q100" s="20" t="s">
        <v>846</v>
      </c>
      <c r="R100" s="87" t="s">
        <v>42</v>
      </c>
      <c r="S100" s="76" t="s">
        <v>666</v>
      </c>
      <c r="T100" s="159" t="s">
        <v>851</v>
      </c>
      <c r="U100" s="50">
        <f t="shared" si="5"/>
        <v>5</v>
      </c>
      <c r="V100" s="50">
        <v>2</v>
      </c>
      <c r="W100" s="50">
        <f t="shared" si="4"/>
        <v>3</v>
      </c>
    </row>
    <row r="101" spans="1:23" ht="322.5" customHeight="1">
      <c r="A101" s="89"/>
      <c r="B101" s="3" t="s">
        <v>460</v>
      </c>
      <c r="C101" s="4" t="s">
        <v>447</v>
      </c>
      <c r="D101" s="5" t="s">
        <v>461</v>
      </c>
      <c r="E101" s="4" t="s">
        <v>47</v>
      </c>
      <c r="F101" s="4" t="s">
        <v>462</v>
      </c>
      <c r="G101" s="26" t="s">
        <v>463</v>
      </c>
      <c r="H101" s="74" t="s">
        <v>42</v>
      </c>
      <c r="I101" s="70" t="s">
        <v>42</v>
      </c>
      <c r="J101" s="81" t="s">
        <v>42</v>
      </c>
      <c r="K101" s="74" t="s">
        <v>42</v>
      </c>
      <c r="L101" s="70" t="s">
        <v>778</v>
      </c>
      <c r="M101" s="70" t="s">
        <v>795</v>
      </c>
      <c r="N101" s="70" t="s">
        <v>42</v>
      </c>
      <c r="O101" s="72" t="s">
        <v>652</v>
      </c>
      <c r="P101" s="79" t="s">
        <v>459</v>
      </c>
      <c r="Q101" s="20" t="s">
        <v>846</v>
      </c>
      <c r="R101" s="87" t="s">
        <v>42</v>
      </c>
      <c r="S101" s="76" t="s">
        <v>667</v>
      </c>
      <c r="T101" s="159" t="s">
        <v>851</v>
      </c>
      <c r="U101" s="50">
        <f t="shared" si="5"/>
        <v>4</v>
      </c>
      <c r="V101" s="50">
        <v>2</v>
      </c>
      <c r="W101" s="50">
        <f t="shared" si="4"/>
        <v>2</v>
      </c>
    </row>
    <row r="102" spans="1:23" ht="409.6">
      <c r="A102" s="89"/>
      <c r="B102" s="3" t="s">
        <v>464</v>
      </c>
      <c r="C102" s="4" t="s">
        <v>447</v>
      </c>
      <c r="D102" s="5" t="s">
        <v>465</v>
      </c>
      <c r="E102" s="4" t="s">
        <v>67</v>
      </c>
      <c r="F102" s="4" t="s">
        <v>466</v>
      </c>
      <c r="G102" s="26" t="s">
        <v>467</v>
      </c>
      <c r="H102" s="74" t="s">
        <v>42</v>
      </c>
      <c r="I102" s="70" t="s">
        <v>42</v>
      </c>
      <c r="J102" s="81" t="s">
        <v>42</v>
      </c>
      <c r="K102" s="74" t="s">
        <v>42</v>
      </c>
      <c r="L102" s="70" t="s">
        <v>42</v>
      </c>
      <c r="M102" s="70" t="s">
        <v>42</v>
      </c>
      <c r="N102" s="70" t="s">
        <v>42</v>
      </c>
      <c r="O102" s="70" t="s">
        <v>42</v>
      </c>
      <c r="P102" s="70" t="s">
        <v>42</v>
      </c>
      <c r="Q102" s="70" t="s">
        <v>42</v>
      </c>
      <c r="R102" s="87" t="s">
        <v>613</v>
      </c>
      <c r="S102" s="70" t="s">
        <v>42</v>
      </c>
      <c r="T102" s="161" t="s">
        <v>877</v>
      </c>
      <c r="U102" s="50">
        <f t="shared" si="5"/>
        <v>1</v>
      </c>
      <c r="V102" s="50">
        <v>0</v>
      </c>
      <c r="W102" s="50">
        <f t="shared" si="4"/>
        <v>0</v>
      </c>
    </row>
    <row r="103" spans="1:23" ht="409.6">
      <c r="A103" s="89"/>
      <c r="B103" s="3" t="s">
        <v>468</v>
      </c>
      <c r="C103" s="4" t="s">
        <v>447</v>
      </c>
      <c r="D103" s="5" t="s">
        <v>469</v>
      </c>
      <c r="E103" s="4" t="s">
        <v>67</v>
      </c>
      <c r="F103" s="4" t="s">
        <v>470</v>
      </c>
      <c r="G103" s="26" t="s">
        <v>471</v>
      </c>
      <c r="H103" s="74" t="s">
        <v>42</v>
      </c>
      <c r="I103" s="70" t="s">
        <v>42</v>
      </c>
      <c r="J103" s="70" t="s">
        <v>758</v>
      </c>
      <c r="K103" s="74" t="s">
        <v>42</v>
      </c>
      <c r="L103" s="70" t="s">
        <v>42</v>
      </c>
      <c r="M103" s="70" t="s">
        <v>42</v>
      </c>
      <c r="N103" s="70" t="s">
        <v>696</v>
      </c>
      <c r="O103" s="70" t="s">
        <v>42</v>
      </c>
      <c r="P103" s="70" t="s">
        <v>42</v>
      </c>
      <c r="Q103" s="70" t="s">
        <v>42</v>
      </c>
      <c r="R103" s="88" t="s">
        <v>614</v>
      </c>
      <c r="S103" s="76" t="s">
        <v>668</v>
      </c>
      <c r="T103" s="161" t="s">
        <v>878</v>
      </c>
      <c r="U103" s="50">
        <f t="shared" si="5"/>
        <v>4</v>
      </c>
      <c r="V103" s="50">
        <v>0</v>
      </c>
      <c r="W103" s="50">
        <f t="shared" si="4"/>
        <v>4</v>
      </c>
    </row>
    <row r="104" spans="1:23" ht="176.25" customHeight="1">
      <c r="A104" s="89"/>
      <c r="B104" s="3" t="s">
        <v>472</v>
      </c>
      <c r="C104" s="4" t="s">
        <v>447</v>
      </c>
      <c r="D104" s="5" t="s">
        <v>473</v>
      </c>
      <c r="E104" s="4" t="s">
        <v>47</v>
      </c>
      <c r="F104" s="4" t="s">
        <v>474</v>
      </c>
      <c r="G104" s="26" t="s">
        <v>475</v>
      </c>
      <c r="H104" s="74" t="s">
        <v>44</v>
      </c>
      <c r="I104" s="70" t="s">
        <v>42</v>
      </c>
      <c r="J104" s="81" t="s">
        <v>42</v>
      </c>
      <c r="K104" s="74" t="s">
        <v>42</v>
      </c>
      <c r="L104" s="70" t="s">
        <v>42</v>
      </c>
      <c r="M104" s="70" t="s">
        <v>42</v>
      </c>
      <c r="N104" s="70" t="s">
        <v>697</v>
      </c>
      <c r="O104" s="70" t="s">
        <v>42</v>
      </c>
      <c r="P104" s="70" t="s">
        <v>42</v>
      </c>
      <c r="Q104" s="70" t="s">
        <v>42</v>
      </c>
      <c r="R104" s="88" t="s">
        <v>615</v>
      </c>
      <c r="S104" s="70" t="s">
        <v>42</v>
      </c>
      <c r="T104" s="161" t="s">
        <v>879</v>
      </c>
      <c r="U104" s="50">
        <f t="shared" si="5"/>
        <v>1</v>
      </c>
      <c r="V104" s="50">
        <v>0</v>
      </c>
      <c r="W104" s="50">
        <f t="shared" si="4"/>
        <v>0</v>
      </c>
    </row>
    <row r="105" spans="1:23" ht="409.6">
      <c r="A105" s="89"/>
      <c r="B105" s="3" t="s">
        <v>476</v>
      </c>
      <c r="C105" s="5" t="s">
        <v>447</v>
      </c>
      <c r="D105" s="5" t="s">
        <v>477</v>
      </c>
      <c r="E105" s="3" t="s">
        <v>67</v>
      </c>
      <c r="F105" s="5" t="s">
        <v>478</v>
      </c>
      <c r="G105" s="26" t="s">
        <v>479</v>
      </c>
      <c r="H105" s="74" t="s">
        <v>42</v>
      </c>
      <c r="I105" s="70" t="s">
        <v>42</v>
      </c>
      <c r="J105" s="81" t="s">
        <v>42</v>
      </c>
      <c r="K105" s="74" t="s">
        <v>42</v>
      </c>
      <c r="L105" s="70" t="s">
        <v>42</v>
      </c>
      <c r="M105" s="70" t="s">
        <v>42</v>
      </c>
      <c r="N105" s="166" t="s">
        <v>887</v>
      </c>
      <c r="O105" s="70" t="s">
        <v>42</v>
      </c>
      <c r="P105" s="70" t="s">
        <v>42</v>
      </c>
      <c r="Q105" s="70" t="s">
        <v>42</v>
      </c>
      <c r="R105" s="87" t="s">
        <v>42</v>
      </c>
      <c r="S105" s="73" t="s">
        <v>669</v>
      </c>
      <c r="T105" s="161" t="s">
        <v>880</v>
      </c>
      <c r="U105" s="50">
        <f t="shared" si="5"/>
        <v>2</v>
      </c>
      <c r="V105" s="50">
        <v>0</v>
      </c>
      <c r="W105" s="50">
        <f t="shared" si="4"/>
        <v>2</v>
      </c>
    </row>
    <row r="106" spans="1:23" ht="280.5" customHeight="1">
      <c r="A106" s="89"/>
      <c r="B106" s="3" t="s">
        <v>480</v>
      </c>
      <c r="C106" s="5" t="s">
        <v>447</v>
      </c>
      <c r="D106" s="5" t="s">
        <v>481</v>
      </c>
      <c r="E106" s="3" t="s">
        <v>47</v>
      </c>
      <c r="F106" s="5" t="s">
        <v>482</v>
      </c>
      <c r="G106" s="26" t="s">
        <v>483</v>
      </c>
      <c r="H106" s="74" t="s">
        <v>42</v>
      </c>
      <c r="I106" s="70" t="s">
        <v>42</v>
      </c>
      <c r="J106" s="81" t="s">
        <v>42</v>
      </c>
      <c r="K106" s="74" t="s">
        <v>42</v>
      </c>
      <c r="L106" s="70" t="s">
        <v>42</v>
      </c>
      <c r="M106" s="70" t="s">
        <v>42</v>
      </c>
      <c r="N106" s="70" t="s">
        <v>42</v>
      </c>
      <c r="O106" s="70" t="s">
        <v>42</v>
      </c>
      <c r="P106" s="70" t="s">
        <v>42</v>
      </c>
      <c r="Q106" s="70" t="s">
        <v>42</v>
      </c>
      <c r="R106" s="87" t="s">
        <v>42</v>
      </c>
      <c r="S106" s="70" t="s">
        <v>42</v>
      </c>
      <c r="T106" s="159" t="s">
        <v>852</v>
      </c>
      <c r="U106" s="50">
        <f t="shared" si="5"/>
        <v>1</v>
      </c>
      <c r="V106" s="50">
        <v>0</v>
      </c>
      <c r="W106" s="50">
        <f t="shared" si="4"/>
        <v>0</v>
      </c>
    </row>
    <row r="107" spans="1:23" ht="331.2">
      <c r="A107" s="115" t="s">
        <v>397</v>
      </c>
      <c r="B107" s="3" t="s">
        <v>484</v>
      </c>
      <c r="C107" s="5" t="s">
        <v>447</v>
      </c>
      <c r="D107" s="4" t="s">
        <v>653</v>
      </c>
      <c r="E107" s="4" t="s">
        <v>47</v>
      </c>
      <c r="F107" s="4" t="s">
        <v>486</v>
      </c>
      <c r="G107" s="26" t="s">
        <v>545</v>
      </c>
      <c r="H107" s="157" t="s">
        <v>42</v>
      </c>
      <c r="I107" s="156" t="s">
        <v>42</v>
      </c>
      <c r="J107" s="156" t="s">
        <v>42</v>
      </c>
      <c r="K107" s="157" t="s">
        <v>42</v>
      </c>
      <c r="L107" s="156" t="s">
        <v>42</v>
      </c>
      <c r="M107" s="156" t="s">
        <v>42</v>
      </c>
      <c r="N107" s="161" t="s">
        <v>42</v>
      </c>
      <c r="O107" s="161" t="s">
        <v>42</v>
      </c>
      <c r="P107" s="83" t="s">
        <v>42</v>
      </c>
      <c r="Q107" s="161" t="s">
        <v>42</v>
      </c>
      <c r="R107" s="168" t="s">
        <v>42</v>
      </c>
      <c r="S107" s="168" t="s">
        <v>42</v>
      </c>
      <c r="T107" s="161" t="s">
        <v>42</v>
      </c>
      <c r="U107" s="50">
        <f t="shared" si="5"/>
        <v>0</v>
      </c>
      <c r="V107" s="50">
        <v>0</v>
      </c>
      <c r="W107" s="50">
        <f t="shared" si="4"/>
        <v>0</v>
      </c>
    </row>
    <row r="108" spans="1:23" ht="37.049999999999997" customHeight="1">
      <c r="A108" s="115" t="s">
        <v>397</v>
      </c>
      <c r="B108" s="3" t="s">
        <v>487</v>
      </c>
      <c r="C108" s="5" t="s">
        <v>447</v>
      </c>
      <c r="D108" s="4" t="s">
        <v>488</v>
      </c>
      <c r="E108" s="4" t="s">
        <v>67</v>
      </c>
      <c r="F108" s="4" t="s">
        <v>489</v>
      </c>
      <c r="G108" s="26" t="s">
        <v>546</v>
      </c>
      <c r="H108" s="160" t="s">
        <v>42</v>
      </c>
      <c r="I108" s="156" t="s">
        <v>42</v>
      </c>
      <c r="J108" s="156" t="s">
        <v>42</v>
      </c>
      <c r="K108" s="157" t="s">
        <v>42</v>
      </c>
      <c r="L108" s="156" t="s">
        <v>42</v>
      </c>
      <c r="M108" s="156" t="s">
        <v>42</v>
      </c>
      <c r="N108" s="156" t="s">
        <v>42</v>
      </c>
      <c r="O108" s="161" t="s">
        <v>42</v>
      </c>
      <c r="P108" s="83" t="s">
        <v>42</v>
      </c>
      <c r="Q108" s="161" t="s">
        <v>42</v>
      </c>
      <c r="R108" s="168" t="s">
        <v>42</v>
      </c>
      <c r="S108" s="168" t="s">
        <v>42</v>
      </c>
      <c r="T108" s="161" t="s">
        <v>42</v>
      </c>
      <c r="U108" s="50">
        <f t="shared" si="5"/>
        <v>0</v>
      </c>
      <c r="V108" s="50">
        <v>0</v>
      </c>
      <c r="W108" s="50">
        <f t="shared" si="4"/>
        <v>0</v>
      </c>
    </row>
  </sheetData>
  <autoFilter ref="A2:W108" xr:uid="{90394952-6B90-4595-A039-325072402051}"/>
  <phoneticPr fontId="35"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70"/>
  <sheetViews>
    <sheetView tabSelected="1" zoomScaleNormal="80" workbookViewId="0">
      <pane xSplit="4" ySplit="2" topLeftCell="F3" activePane="bottomRight" state="frozen"/>
      <selection pane="topRight" activeCell="E1" sqref="E1"/>
      <selection pane="bottomLeft" activeCell="A3" sqref="A3"/>
      <selection pane="bottomRight" activeCell="F3" sqref="F3"/>
    </sheetView>
  </sheetViews>
  <sheetFormatPr defaultColWidth="9.109375" defaultRowHeight="125.25" customHeight="1"/>
  <cols>
    <col min="1" max="1" width="9.109375" style="8"/>
    <col min="2" max="2" width="12.33203125" style="10" customWidth="1"/>
    <col min="3" max="3" width="16.44140625" style="10" customWidth="1"/>
    <col min="4" max="4" width="73.77734375" style="10" customWidth="1"/>
    <col min="5" max="5" width="21" style="10" customWidth="1"/>
    <col min="6" max="6" width="26" style="10" customWidth="1"/>
    <col min="7" max="7" width="4.6640625" style="10" bestFit="1" customWidth="1"/>
    <col min="8" max="8" width="5.77734375" style="10" customWidth="1"/>
    <col min="9" max="9" width="6.109375" style="10" bestFit="1" customWidth="1"/>
    <col min="10" max="11" width="4.6640625" style="8" bestFit="1" customWidth="1"/>
    <col min="12" max="12" width="6.109375" style="8" bestFit="1" customWidth="1"/>
    <col min="13" max="14" width="4.6640625" style="8" bestFit="1" customWidth="1"/>
    <col min="15" max="15" width="6.109375" style="8" bestFit="1" customWidth="1"/>
    <col min="16" max="17" width="4.6640625" style="10" bestFit="1" customWidth="1"/>
    <col min="18" max="18" width="6.109375" style="11" bestFit="1" customWidth="1"/>
    <col min="19" max="20" width="4.6640625" style="8" bestFit="1" customWidth="1"/>
    <col min="21" max="21" width="6.109375" style="8" bestFit="1" customWidth="1"/>
    <col min="22" max="23" width="4.6640625" style="8" bestFit="1" customWidth="1"/>
    <col min="24" max="24" width="6.109375" style="8" bestFit="1" customWidth="1"/>
    <col min="25" max="25" width="4.6640625" style="6" bestFit="1" customWidth="1"/>
    <col min="26" max="26" width="5.109375" style="6" bestFit="1" customWidth="1"/>
    <col min="27" max="27" width="6.109375" style="6" bestFit="1" customWidth="1"/>
    <col min="28" max="29" width="4.6640625" style="8" bestFit="1" customWidth="1"/>
    <col min="30" max="30" width="6.109375" style="8" bestFit="1" customWidth="1"/>
    <col min="31" max="32" width="5.44140625" style="8" hidden="1" customWidth="1"/>
    <col min="33" max="33" width="6.109375" style="8" hidden="1" customWidth="1"/>
    <col min="34" max="35" width="5.44140625" style="8" customWidth="1"/>
    <col min="36" max="36" width="6.109375" style="8" bestFit="1" customWidth="1"/>
    <col min="37" max="38" width="4.6640625" style="12" bestFit="1" customWidth="1"/>
    <col min="39" max="39" width="6.109375" style="12" bestFit="1" customWidth="1"/>
    <col min="40" max="41" width="4.6640625" style="11" bestFit="1" customWidth="1"/>
    <col min="42" max="42" width="6.109375" style="11" bestFit="1" customWidth="1"/>
    <col min="43" max="44" width="4.6640625" style="8" bestFit="1" customWidth="1"/>
    <col min="45" max="45" width="6.109375" style="8" bestFit="1" customWidth="1"/>
    <col min="46" max="16384" width="9.109375" style="8"/>
  </cols>
  <sheetData>
    <row r="1" spans="1:45" s="7" customFormat="1" ht="54.75" customHeight="1">
      <c r="A1" s="137" t="s">
        <v>802</v>
      </c>
      <c r="B1" s="137" t="s">
        <v>19</v>
      </c>
      <c r="C1" s="137" t="s">
        <v>20</v>
      </c>
      <c r="D1" s="137" t="s">
        <v>21</v>
      </c>
      <c r="E1" s="137" t="s">
        <v>22</v>
      </c>
      <c r="F1" s="137" t="s">
        <v>23</v>
      </c>
      <c r="G1" s="139" t="s">
        <v>26</v>
      </c>
      <c r="H1" s="140"/>
      <c r="I1" s="141"/>
      <c r="J1" s="139" t="s">
        <v>31</v>
      </c>
      <c r="K1" s="140"/>
      <c r="L1" s="141"/>
      <c r="M1" s="139" t="s">
        <v>837</v>
      </c>
      <c r="N1" s="140"/>
      <c r="O1" s="141"/>
      <c r="P1" s="139" t="s">
        <v>27</v>
      </c>
      <c r="Q1" s="140"/>
      <c r="R1" s="141"/>
      <c r="S1" s="139" t="s">
        <v>32</v>
      </c>
      <c r="T1" s="140"/>
      <c r="U1" s="141"/>
      <c r="V1" s="139" t="s">
        <v>33</v>
      </c>
      <c r="W1" s="140"/>
      <c r="X1" s="141"/>
      <c r="Y1" s="139" t="s">
        <v>840</v>
      </c>
      <c r="Z1" s="140"/>
      <c r="AA1" s="141"/>
      <c r="AB1" s="139" t="s">
        <v>30</v>
      </c>
      <c r="AC1" s="140"/>
      <c r="AD1" s="141"/>
      <c r="AE1" s="139" t="s">
        <v>25</v>
      </c>
      <c r="AF1" s="140"/>
      <c r="AG1" s="141"/>
      <c r="AH1" s="139" t="s">
        <v>841</v>
      </c>
      <c r="AI1" s="140"/>
      <c r="AJ1" s="141"/>
      <c r="AK1" s="139" t="s">
        <v>28</v>
      </c>
      <c r="AL1" s="140"/>
      <c r="AM1" s="141"/>
      <c r="AN1" s="139" t="s">
        <v>29</v>
      </c>
      <c r="AO1" s="140"/>
      <c r="AP1" s="141"/>
      <c r="AQ1" s="139" t="s">
        <v>833</v>
      </c>
      <c r="AR1" s="140"/>
      <c r="AS1" s="141"/>
    </row>
    <row r="2" spans="1:45" s="7" customFormat="1" ht="54.75" customHeight="1">
      <c r="A2" s="138"/>
      <c r="B2" s="138"/>
      <c r="C2" s="138"/>
      <c r="D2" s="138"/>
      <c r="E2" s="138"/>
      <c r="F2" s="138"/>
      <c r="G2" s="170" t="s">
        <v>490</v>
      </c>
      <c r="H2" s="47"/>
      <c r="I2" s="170" t="s">
        <v>491</v>
      </c>
      <c r="J2" s="170" t="s">
        <v>490</v>
      </c>
      <c r="K2" s="47"/>
      <c r="L2" s="170" t="s">
        <v>491</v>
      </c>
      <c r="M2" s="170" t="s">
        <v>490</v>
      </c>
      <c r="N2" s="47"/>
      <c r="O2" s="170" t="s">
        <v>491</v>
      </c>
      <c r="P2" s="170" t="s">
        <v>490</v>
      </c>
      <c r="Q2" s="47"/>
      <c r="R2" s="170" t="s">
        <v>491</v>
      </c>
      <c r="S2" s="170" t="s">
        <v>490</v>
      </c>
      <c r="T2" s="47"/>
      <c r="U2" s="170" t="s">
        <v>491</v>
      </c>
      <c r="V2" s="170" t="s">
        <v>490</v>
      </c>
      <c r="W2" s="47"/>
      <c r="X2" s="170" t="s">
        <v>491</v>
      </c>
      <c r="Y2" s="170" t="s">
        <v>490</v>
      </c>
      <c r="Z2" s="47"/>
      <c r="AA2" s="170" t="s">
        <v>491</v>
      </c>
      <c r="AB2" s="170" t="s">
        <v>490</v>
      </c>
      <c r="AC2" s="47"/>
      <c r="AD2" s="170" t="s">
        <v>491</v>
      </c>
      <c r="AE2" s="47" t="s">
        <v>490</v>
      </c>
      <c r="AF2" s="47"/>
      <c r="AG2" s="47" t="s">
        <v>491</v>
      </c>
      <c r="AH2" s="170" t="s">
        <v>490</v>
      </c>
      <c r="AI2" s="47"/>
      <c r="AJ2" s="170" t="s">
        <v>491</v>
      </c>
      <c r="AK2" s="170" t="s">
        <v>490</v>
      </c>
      <c r="AL2" s="47"/>
      <c r="AM2" s="170" t="s">
        <v>491</v>
      </c>
      <c r="AN2" s="170" t="s">
        <v>490</v>
      </c>
      <c r="AO2" s="47"/>
      <c r="AP2" s="170" t="s">
        <v>491</v>
      </c>
      <c r="AQ2" s="170" t="s">
        <v>490</v>
      </c>
      <c r="AR2" s="47"/>
      <c r="AS2" s="170" t="s">
        <v>491</v>
      </c>
    </row>
    <row r="3" spans="1:45" ht="141.75" customHeight="1">
      <c r="A3"/>
      <c r="B3" s="27" t="s">
        <v>36</v>
      </c>
      <c r="C3" s="2" t="s">
        <v>37</v>
      </c>
      <c r="D3" s="2" t="s">
        <v>558</v>
      </c>
      <c r="E3" s="2" t="s">
        <v>67</v>
      </c>
      <c r="F3" s="2" t="s">
        <v>40</v>
      </c>
      <c r="G3" s="116">
        <f>IFERROR(IF(AND(SEARCH("(strict)",Text!H3)&gt;0,Scores!E3="Medium"),10,IF(AND(SEARCH("(strict)",Text!H3)&gt;0,Scores!E3="High"),20,0)),0)</f>
        <v>0</v>
      </c>
      <c r="H3" s="116">
        <f t="shared" ref="H3:H34" si="0">IF(G3&gt;0,IF(UPPER(CLEAN($E3))="HIGH",1,IF(UPPER(CLEAN($E3))="MEDIUM",0.01,"ERROR")),0)</f>
        <v>0</v>
      </c>
      <c r="I3" s="116">
        <f>IF(OR(ISNUMBER(SEARCH("(strict)",Text!H3)),ISNUMBER(SEARCH("(lenient)",Text!H3))),10,0)</f>
        <v>0</v>
      </c>
      <c r="J3" s="109">
        <f>IFERROR(IF(AND(SEARCH("(strict)",Text!I3)&gt;0,Scores!E3="Medium"),10,IF(AND(SEARCH("(strict)",Text!I3)&gt;0,Scores!E3="High"),20,0)),0)</f>
        <v>0</v>
      </c>
      <c r="K3" s="109">
        <f t="shared" ref="K3:K34" si="1">IF(J3&gt;0,IF(UPPER(CLEAN($E3))="HIGH",1,IF(UPPER(CLEAN($E3))="MEDIUM",0.01,"ERROR")),0)</f>
        <v>0</v>
      </c>
      <c r="L3" s="109">
        <f>IF(OR(ISNUMBER(SEARCH("(strict)",Text!I3)),ISNUMBER(SEARCH("(lenient)",Text!I3))),10,0)</f>
        <v>10</v>
      </c>
      <c r="M3" s="116">
        <f>IFERROR(IF(AND(SEARCH("(strict)",Text!J3)&gt;0,Scores!E3="Medium"),10,IF(AND(SEARCH("(strict)",Text!J3)&gt;0,Scores!E3="High"),20,0)),0)</f>
        <v>0</v>
      </c>
      <c r="N3" s="116">
        <f t="shared" ref="N3:N34" si="2">IF(M3&gt;0,IF(UPPER(CLEAN($E3))="HIGH",1,IF(UPPER(CLEAN($E3))="MEDIUM",0.01,"ERROR")),0)</f>
        <v>0</v>
      </c>
      <c r="O3" s="116">
        <f>IF(OR(ISNUMBER(SEARCH("(strict)",Text!J3)),ISNUMBER(SEARCH("(lenient)",Text!J3))),10,0)</f>
        <v>0</v>
      </c>
      <c r="P3" s="109">
        <f>IFERROR(IF(AND(SEARCH("(strict)",Text!K3)&gt;0,Scores!E3="Medium"),10,IF(AND(SEARCH("(strict)",Text!K3)&gt;0,Scores!E3="High"),20,0)),0)</f>
        <v>20</v>
      </c>
      <c r="Q3" s="109">
        <f t="shared" ref="Q3:Q34" si="3">IF(P3&gt;0,IF(UPPER(CLEAN($E3))="HIGH",1,IF(UPPER(CLEAN($E3))="MEDIUM",0.01,"ERROR")),0)</f>
        <v>1</v>
      </c>
      <c r="R3" s="109">
        <f>IF(OR(ISNUMBER(SEARCH("(strict)",Text!K3)),ISNUMBER(SEARCH("(lenient)",Text!K3))),10,0)</f>
        <v>10</v>
      </c>
      <c r="S3" s="116">
        <f>IFERROR(IF(AND(SEARCH("(strict)",Text!L3)&gt;0,Scores!E3="Medium"),10,IF(AND(SEARCH("(strict)",Text!L3)&gt;0,Scores!E3="High"),20,0)),0)</f>
        <v>0</v>
      </c>
      <c r="T3" s="116">
        <f t="shared" ref="T3:T34" si="4">IF(S3&gt;0,IF(UPPER(CLEAN($E3))="HIGH",1,IF(UPPER(CLEAN($E3))="MEDIUM",0.01,"ERROR")),0)</f>
        <v>0</v>
      </c>
      <c r="U3" s="116">
        <f>IF(OR(ISNUMBER(SEARCH("(strict)",Text!L3)),ISNUMBER(SEARCH("(lenient)",Text!L3))),10,0)</f>
        <v>0</v>
      </c>
      <c r="V3" s="109">
        <f>IFERROR(IF(AND(SEARCH("(strict)",Text!M3)&gt;0,Scores!E3="Medium"),10,IF(AND(SEARCH("(strict)",Text!M3)&gt;0,Scores!E3="High"),20,0)),0)</f>
        <v>0</v>
      </c>
      <c r="W3" s="109">
        <f t="shared" ref="W3:W34" si="5">IF(V3&gt;0,IF(UPPER(CLEAN($E3))="HIGH",1,IF(UPPER(CLEAN($E3))="MEDIUM",0.01,"ERROR")),0)</f>
        <v>0</v>
      </c>
      <c r="X3" s="109">
        <f>IF(OR(ISNUMBER(SEARCH("(strict)",Text!M3)),ISNUMBER(SEARCH("(lenient)",Text!M3))),10,0)</f>
        <v>0</v>
      </c>
      <c r="Y3" s="116">
        <f>IFERROR(IF(AND(SEARCH("(strict)",Text!N3)&gt;0,Scores!E3="Medium"),10,IF(AND(SEARCH("(strict)",Text!N3)&gt;0,Scores!E3="High"),20,0)),0)</f>
        <v>20</v>
      </c>
      <c r="Z3" s="116">
        <f>IF(Y3&gt;0,IF(UPPER(CLEAN($E3))="HIGH",1,IF(UPPER(CLEAN($E3))="MEDIUM",0.01,"ERROR")),0)</f>
        <v>1</v>
      </c>
      <c r="AA3" s="116">
        <f>IF(OR(ISNUMBER(SEARCH("(strict)",Text!N3)),ISNUMBER(SEARCH("(lenient)",Text!N3))),10,0)</f>
        <v>10</v>
      </c>
      <c r="AB3" s="109">
        <f>IFERROR(IF(AND(SEARCH("(strict)",Text!O3)&gt;0,Scores!E3="Medium"),10,IF(AND(SEARCH("(strict)",Text!O3)&gt;0,Scores!E3="High"),20,0)),0)</f>
        <v>0</v>
      </c>
      <c r="AC3" s="109">
        <f t="shared" ref="AC3:AC34" si="6">IF(AB3&gt;0,IF(UPPER(CLEAN($E3))="HIGH",1,IF(UPPER(CLEAN($E3))="MEDIUM",0.01,"ERROR")),0)</f>
        <v>0</v>
      </c>
      <c r="AD3" s="109">
        <f>IF(OR(ISNUMBER(SEARCH("(strict)",Text!O3)),ISNUMBER(SEARCH("(lenient)",Text!O3))),10,0)</f>
        <v>0</v>
      </c>
      <c r="AE3" s="116">
        <f>IFERROR(IF(AND(SEARCH("(strict)",Text!P3)&gt;0,Scores!E3="Medium"),10,IF(AND(SEARCH("(strict)",Text!P3)&gt;0,Scores!E3="High"),20,0)),0)</f>
        <v>20</v>
      </c>
      <c r="AF3" s="116">
        <f>IF(AE3&gt;0,IF(UPPER(CLEAN($E3))="HIGH",1,IF(UPPER(CLEAN($E3))="MEDIUM",0.01,"ERROR")),0)</f>
        <v>1</v>
      </c>
      <c r="AG3" s="116">
        <f>IF(OR(ISNUMBER(SEARCH("(strict)",Text!P3)),ISNUMBER(SEARCH("(lenient)",Text!P3))),10,0)</f>
        <v>10</v>
      </c>
      <c r="AH3" s="109">
        <f>IFERROR(IF(AND(SEARCH("(strict)",Text!Q3)&gt;0,Scores!E3="Medium"),10,IF(AND(SEARCH("(strict)",Text!Q3)&gt;0,Scores!E3="High"),20,0)),0)</f>
        <v>20</v>
      </c>
      <c r="AI3" s="109">
        <f>IF(AH3&gt;0,IF(UPPER(CLEAN($E3))="HIGH",1,IF(UPPER(CLEAN($E3))="MEDIUM",0.01,"ERROR")),0)</f>
        <v>1</v>
      </c>
      <c r="AJ3" s="109">
        <f>IF(OR(ISNUMBER(SEARCH("(strict)",Text!Q3)),ISNUMBER(SEARCH("(lenient)",Text!Q3))),10,0)</f>
        <v>10</v>
      </c>
      <c r="AK3" s="116">
        <f>IFERROR(IF(AND(SEARCH("(strict)",Text!R3)&gt;0,Scores!E3="Medium"),10,IF(AND(SEARCH("(strict)",Text!R3)&gt;0,Scores!E3="High"),20,0)),0)</f>
        <v>20</v>
      </c>
      <c r="AL3" s="116">
        <f>IF(AK3&gt;0,IF(UPPER(CLEAN($E3))="HIGH",1,IF(UPPER(CLEAN($E3))="MEDIUM",0.01,"ERROR")),0)</f>
        <v>1</v>
      </c>
      <c r="AM3" s="116">
        <f>IF(OR(ISNUMBER(SEARCH("(strict)",Text!R3)),ISNUMBER(SEARCH("(lenient)",Text!R3))),10,0)</f>
        <v>10</v>
      </c>
      <c r="AN3" s="109">
        <f>IFERROR(IF(AND(SEARCH("(strict)",Text!S3)&gt;0,Scores!E3="Medium"),10,IF(AND(SEARCH("(strict)",Text!S3)&gt;0,Scores!E3="High"),20,0)),0)</f>
        <v>0</v>
      </c>
      <c r="AO3" s="109">
        <f t="shared" ref="AO3" si="7">IF(AN3&gt;0,IF(UPPER(CLEAN($E3))="HIGH",1,IF(UPPER(CLEAN($E3))="MEDIUM",0.01,"ERROR")),0)</f>
        <v>0</v>
      </c>
      <c r="AP3" s="109">
        <f>IF(OR(ISNUMBER(SEARCH("(strict)",Text!S3)),ISNUMBER(SEARCH("(lenient)",Text!S3))),10,0)</f>
        <v>0</v>
      </c>
      <c r="AQ3" s="116">
        <f>IFERROR(IF(AND(SEARCH("(strict)",Text!T3)&gt;0,Scores!E3="Medium"),10,IF(AND(SEARCH("(strict)",Text!T3)&gt;0,Scores!E3="High"),20,0)),0)</f>
        <v>0</v>
      </c>
      <c r="AR3" s="116">
        <f t="shared" ref="AR3" si="8">IF(AQ3&gt;0,IF(UPPER(CLEAN($E3))="HIGH",1,IF(UPPER(CLEAN($E3))="MEDIUM",0.01,"ERROR")),0)</f>
        <v>0</v>
      </c>
      <c r="AS3" s="116">
        <f>IF(OR(ISNUMBER(SEARCH("(strict)",Text!T3)),ISNUMBER(SEARCH("(lenient)",Text!T3))),10,0)</f>
        <v>0</v>
      </c>
    </row>
    <row r="4" spans="1:45" ht="39" customHeight="1">
      <c r="A4"/>
      <c r="B4" s="27" t="s">
        <v>45</v>
      </c>
      <c r="C4" s="2" t="s">
        <v>37</v>
      </c>
      <c r="D4" s="2" t="s">
        <v>559</v>
      </c>
      <c r="E4" s="2" t="s">
        <v>47</v>
      </c>
      <c r="F4" s="2" t="s">
        <v>48</v>
      </c>
      <c r="G4" s="116">
        <f>IFERROR(IF(AND(SEARCH("(strict)",Text!H4)&gt;0,Scores!E4="Medium"),10,IF(AND(SEARCH("(strict)",Text!H4)&gt;0,Scores!E4="High"),20,0)),0)</f>
        <v>10</v>
      </c>
      <c r="H4" s="116">
        <f t="shared" si="0"/>
        <v>0.01</v>
      </c>
      <c r="I4" s="116">
        <f>IF(OR(ISNUMBER(SEARCH("(strict)",Text!H4)),ISNUMBER(SEARCH("(lenient)",Text!H4))),10,0)</f>
        <v>10</v>
      </c>
      <c r="J4" s="109">
        <f>IFERROR(IF(AND(SEARCH("(strict)",Text!I4)&gt;0,Scores!E4="Medium"),10,IF(AND(SEARCH("(strict)",Text!I4)&gt;0,Scores!E4="High"),20,0)),0)</f>
        <v>0</v>
      </c>
      <c r="K4" s="109">
        <f t="shared" si="1"/>
        <v>0</v>
      </c>
      <c r="L4" s="109">
        <f>IF(OR(ISNUMBER(SEARCH("(strict)",Text!I4)),ISNUMBER(SEARCH("(lenient)",Text!I4))),10,0)</f>
        <v>10</v>
      </c>
      <c r="M4" s="116">
        <f>IFERROR(IF(AND(SEARCH("(strict)",Text!J4)&gt;0,Scores!E4="Medium"),10,IF(AND(SEARCH("(strict)",Text!J4)&gt;0,Scores!E4="High"),20,0)),0)</f>
        <v>10</v>
      </c>
      <c r="N4" s="116">
        <f t="shared" si="2"/>
        <v>0.01</v>
      </c>
      <c r="O4" s="116">
        <f>IF(OR(ISNUMBER(SEARCH("(strict)",Text!J4)),ISNUMBER(SEARCH("(lenient)",Text!J4))),10,0)</f>
        <v>10</v>
      </c>
      <c r="P4" s="109">
        <f>IFERROR(IF(AND(SEARCH("(strict)",Text!K4)&gt;0,Scores!E4="Medium"),10,IF(AND(SEARCH("(strict)",Text!K4)&gt;0,Scores!E4="High"),20,0)),0)</f>
        <v>0</v>
      </c>
      <c r="Q4" s="109">
        <f t="shared" si="3"/>
        <v>0</v>
      </c>
      <c r="R4" s="109">
        <f>IF(OR(ISNUMBER(SEARCH("(strict)",Text!K4)),ISNUMBER(SEARCH("(lenient)",Text!K4))),10,0)</f>
        <v>0</v>
      </c>
      <c r="S4" s="116">
        <f>IFERROR(IF(AND(SEARCH("(strict)",Text!L4)&gt;0,Scores!E4="Medium"),10,IF(AND(SEARCH("(strict)",Text!L4)&gt;0,Scores!E4="High"),20,0)),0)</f>
        <v>0</v>
      </c>
      <c r="T4" s="116">
        <f t="shared" si="4"/>
        <v>0</v>
      </c>
      <c r="U4" s="116">
        <f>IF(OR(ISNUMBER(SEARCH("(strict)",Text!L4)),ISNUMBER(SEARCH("(lenient)",Text!L4))),10,0)</f>
        <v>10</v>
      </c>
      <c r="V4" s="109">
        <f>IFERROR(IF(AND(SEARCH("(strict)",Text!M4)&gt;0,Scores!E4="Medium"),10,IF(AND(SEARCH("(strict)",Text!M4)&gt;0,Scores!E4="High"),20,0)),0)</f>
        <v>0</v>
      </c>
      <c r="W4" s="109">
        <f t="shared" si="5"/>
        <v>0</v>
      </c>
      <c r="X4" s="109">
        <f>IF(OR(ISNUMBER(SEARCH("(strict)",Text!M4)),ISNUMBER(SEARCH("(lenient)",Text!M4))),10,0)</f>
        <v>10</v>
      </c>
      <c r="Y4" s="116">
        <f>IFERROR(IF(AND(SEARCH("(strict)",Text!N4)&gt;0,Scores!E4="Medium"),10,IF(AND(SEARCH("(strict)",Text!N4)&gt;0,Scores!E4="High"),20,0)),0)</f>
        <v>0</v>
      </c>
      <c r="Z4" s="116">
        <f t="shared" ref="Z4:Z67" si="9">IF(Y4&gt;0,IF(UPPER(CLEAN($E4))="HIGH",1,IF(UPPER(CLEAN($E4))="MEDIUM",0.01,"ERROR")),0)</f>
        <v>0</v>
      </c>
      <c r="AA4" s="116">
        <f>IF(OR(ISNUMBER(SEARCH("(strict)",Text!N4)),ISNUMBER(SEARCH("(lenient)",Text!N4))),10,0)</f>
        <v>10</v>
      </c>
      <c r="AB4" s="109">
        <f>IFERROR(IF(AND(SEARCH("(strict)",Text!O4)&gt;0,Scores!E4="Medium"),10,IF(AND(SEARCH("(strict)",Text!O4)&gt;0,Scores!E4="High"),20,0)),0)</f>
        <v>0</v>
      </c>
      <c r="AC4" s="109">
        <f t="shared" si="6"/>
        <v>0</v>
      </c>
      <c r="AD4" s="109">
        <f>IF(OR(ISNUMBER(SEARCH("(strict)",Text!O4)),ISNUMBER(SEARCH("(lenient)",Text!O4))),10,0)</f>
        <v>10</v>
      </c>
      <c r="AE4" s="116">
        <f>IFERROR(IF(AND(SEARCH("(strict)",Text!P4)&gt;0,Scores!E4="Medium"),10,IF(AND(SEARCH("(strict)",Text!P4)&gt;0,Scores!E4="High"),20,0)),0)</f>
        <v>0</v>
      </c>
      <c r="AF4" s="116">
        <f t="shared" ref="AF4:AF67" si="10">IF(AE4&gt;0,IF(UPPER(CLEAN($E4))="HIGH",1,IF(UPPER(CLEAN($E4))="MEDIUM",0.01,"ERROR")),0)</f>
        <v>0</v>
      </c>
      <c r="AG4" s="116">
        <f>IF(OR(ISNUMBER(SEARCH("(strict)",Text!P4)),ISNUMBER(SEARCH("(lenient)",Text!P4))),10,0)</f>
        <v>0</v>
      </c>
      <c r="AH4" s="109">
        <f>IFERROR(IF(AND(SEARCH("(strict)",Text!Q4)&gt;0,Scores!E4="Medium"),10,IF(AND(SEARCH("(strict)",Text!Q4)&gt;0,Scores!E4="High"),20,0)),0)</f>
        <v>0</v>
      </c>
      <c r="AI4" s="109">
        <f t="shared" ref="AI4:AI67" si="11">IF(AH4&gt;0,IF(UPPER(CLEAN($E4))="HIGH",1,IF(UPPER(CLEAN($E4))="MEDIUM",0.01,"ERROR")),0)</f>
        <v>0</v>
      </c>
      <c r="AJ4" s="109">
        <f>IF(OR(ISNUMBER(SEARCH("(strict)",Text!Q4)),ISNUMBER(SEARCH("(lenient)",Text!Q4))),10,0)</f>
        <v>0</v>
      </c>
      <c r="AK4" s="116">
        <f>IFERROR(IF(AND(SEARCH("(strict)",Text!R4)&gt;0,Scores!E4="Medium"),10,IF(AND(SEARCH("(strict)",Text!R4)&gt;0,Scores!E4="High"),20,0)),0)</f>
        <v>0</v>
      </c>
      <c r="AL4" s="116">
        <f t="shared" ref="AL4:AL67" si="12">IF(AK4&gt;0,IF(UPPER(CLEAN($E4))="HIGH",1,IF(UPPER(CLEAN($E4))="MEDIUM",0.01,"ERROR")),0)</f>
        <v>0</v>
      </c>
      <c r="AM4" s="116">
        <f>IF(OR(ISNUMBER(SEARCH("(strict)",Text!R4)),ISNUMBER(SEARCH("(lenient)",Text!R4))),10,0)</f>
        <v>10</v>
      </c>
      <c r="AN4" s="109">
        <f>IFERROR(IF(AND(SEARCH("(strict)",Text!S4)&gt;0,Scores!E4="Medium"),10,IF(AND(SEARCH("(strict)",Text!S4)&gt;0,Scores!E4="High"),20,0)),0)</f>
        <v>0</v>
      </c>
      <c r="AO4" s="109">
        <f t="shared" ref="AO4:AO67" si="13">IF(AN4&gt;0,IF(UPPER(CLEAN($E4))="HIGH",1,IF(UPPER(CLEAN($E4))="MEDIUM",0.01,"ERROR")),0)</f>
        <v>0</v>
      </c>
      <c r="AP4" s="109">
        <f>IF(OR(ISNUMBER(SEARCH("(strict)",Text!S4)),ISNUMBER(SEARCH("(lenient)",Text!S4))),10,0)</f>
        <v>0</v>
      </c>
      <c r="AQ4" s="116">
        <f>IFERROR(IF(AND(SEARCH("(strict)",Text!T4)&gt;0,Scores!E4="Medium"),10,IF(AND(SEARCH("(strict)",Text!T4)&gt;0,Scores!E4="High"),20,0)),0)</f>
        <v>10</v>
      </c>
      <c r="AR4" s="116">
        <f t="shared" ref="AR4:AR67" si="14">IF(AQ4&gt;0,IF(UPPER(CLEAN($E4))="HIGH",1,IF(UPPER(CLEAN($E4))="MEDIUM",0.01,"ERROR")),0)</f>
        <v>0.01</v>
      </c>
      <c r="AS4" s="116">
        <f>IF(OR(ISNUMBER(SEARCH("(strict)",Text!T4)),ISNUMBER(SEARCH("(lenient)",Text!T4))),10,0)</f>
        <v>10</v>
      </c>
    </row>
    <row r="5" spans="1:45" ht="39.75" customHeight="1">
      <c r="A5"/>
      <c r="B5" s="27" t="s">
        <v>51</v>
      </c>
      <c r="C5" s="2" t="s">
        <v>37</v>
      </c>
      <c r="D5" s="2" t="s">
        <v>52</v>
      </c>
      <c r="E5" s="2" t="s">
        <v>47</v>
      </c>
      <c r="F5" s="2" t="s">
        <v>53</v>
      </c>
      <c r="G5" s="116">
        <f>IFERROR(IF(AND(SEARCH("(strict)",Text!H5)&gt;0,Scores!E5="Medium"),10,IF(AND(SEARCH("(strict)",Text!H5)&gt;0,Scores!E5="High"),20,0)),0)</f>
        <v>10</v>
      </c>
      <c r="H5" s="116">
        <f t="shared" si="0"/>
        <v>0.01</v>
      </c>
      <c r="I5" s="116">
        <f>IF(OR(ISNUMBER(SEARCH("(strict)",Text!H5)),ISNUMBER(SEARCH("(lenient)",Text!H5))),10,0)</f>
        <v>10</v>
      </c>
      <c r="J5" s="109">
        <f>IFERROR(IF(AND(SEARCH("(strict)",Text!I5)&gt;0,Scores!E5="Medium"),10,IF(AND(SEARCH("(strict)",Text!I5)&gt;0,Scores!E5="High"),20,0)),0)</f>
        <v>10</v>
      </c>
      <c r="K5" s="109">
        <f t="shared" si="1"/>
        <v>0.01</v>
      </c>
      <c r="L5" s="109">
        <f>IF(OR(ISNUMBER(SEARCH("(strict)",Text!I5)),ISNUMBER(SEARCH("(lenient)",Text!I5))),10,0)</f>
        <v>10</v>
      </c>
      <c r="M5" s="116">
        <f>IFERROR(IF(AND(SEARCH("(strict)",Text!J5)&gt;0,Scores!E5="Medium"),10,IF(AND(SEARCH("(strict)",Text!J5)&gt;0,Scores!E5="High"),20,0)),0)</f>
        <v>10</v>
      </c>
      <c r="N5" s="116">
        <f t="shared" si="2"/>
        <v>0.01</v>
      </c>
      <c r="O5" s="116">
        <f>IF(OR(ISNUMBER(SEARCH("(strict)",Text!J5)),ISNUMBER(SEARCH("(lenient)",Text!J5))),10,0)</f>
        <v>10</v>
      </c>
      <c r="P5" s="109">
        <f>IFERROR(IF(AND(SEARCH("(strict)",Text!K5)&gt;0,Scores!E5="Medium"),10,IF(AND(SEARCH("(strict)",Text!K5)&gt;0,Scores!E5="High"),20,0)),0)</f>
        <v>0</v>
      </c>
      <c r="Q5" s="109">
        <f t="shared" si="3"/>
        <v>0</v>
      </c>
      <c r="R5" s="109">
        <f>IF(OR(ISNUMBER(SEARCH("(strict)",Text!K5)),ISNUMBER(SEARCH("(lenient)",Text!K5))),10,0)</f>
        <v>0</v>
      </c>
      <c r="S5" s="116">
        <f>IFERROR(IF(AND(SEARCH("(strict)",Text!L5)&gt;0,Scores!E5="Medium"),10,IF(AND(SEARCH("(strict)",Text!L5)&gt;0,Scores!E5="High"),20,0)),0)</f>
        <v>0</v>
      </c>
      <c r="T5" s="116">
        <f t="shared" si="4"/>
        <v>0</v>
      </c>
      <c r="U5" s="116">
        <f>IF(OR(ISNUMBER(SEARCH("(strict)",Text!L5)),ISNUMBER(SEARCH("(lenient)",Text!L5))),10,0)</f>
        <v>0</v>
      </c>
      <c r="V5" s="109">
        <f>IFERROR(IF(AND(SEARCH("(strict)",Text!M5)&gt;0,Scores!E5="Medium"),10,IF(AND(SEARCH("(strict)",Text!M5)&gt;0,Scores!E5="High"),20,0)),0)</f>
        <v>0</v>
      </c>
      <c r="W5" s="109">
        <f t="shared" si="5"/>
        <v>0</v>
      </c>
      <c r="X5" s="109">
        <f>IF(OR(ISNUMBER(SEARCH("(strict)",Text!M5)),ISNUMBER(SEARCH("(lenient)",Text!M5))),10,0)</f>
        <v>0</v>
      </c>
      <c r="Y5" s="116">
        <f>IFERROR(IF(AND(SEARCH("(strict)",Text!N5)&gt;0,Scores!E5="Medium"),10,IF(AND(SEARCH("(strict)",Text!N5)&gt;0,Scores!E5="High"),20,0)),0)</f>
        <v>10</v>
      </c>
      <c r="Z5" s="116">
        <f t="shared" si="9"/>
        <v>0.01</v>
      </c>
      <c r="AA5" s="116">
        <f>IF(OR(ISNUMBER(SEARCH("(strict)",Text!N5)),ISNUMBER(SEARCH("(lenient)",Text!N5))),10,0)</f>
        <v>10</v>
      </c>
      <c r="AB5" s="109">
        <f>IFERROR(IF(AND(SEARCH("(strict)",Text!O5)&gt;0,Scores!E5="Medium"),10,IF(AND(SEARCH("(strict)",Text!O5)&gt;0,Scores!E5="High"),20,0)),0)</f>
        <v>10</v>
      </c>
      <c r="AC5" s="109">
        <f t="shared" si="6"/>
        <v>0.01</v>
      </c>
      <c r="AD5" s="109">
        <f>IF(OR(ISNUMBER(SEARCH("(strict)",Text!O5)),ISNUMBER(SEARCH("(lenient)",Text!O5))),10,0)</f>
        <v>10</v>
      </c>
      <c r="AE5" s="116">
        <f>IFERROR(IF(AND(SEARCH("(strict)",Text!P5)&gt;0,Scores!E5="Medium"),10,IF(AND(SEARCH("(strict)",Text!P5)&gt;0,Scores!E5="High"),20,0)),0)</f>
        <v>10</v>
      </c>
      <c r="AF5" s="116">
        <f t="shared" si="10"/>
        <v>0.01</v>
      </c>
      <c r="AG5" s="116">
        <f>IF(OR(ISNUMBER(SEARCH("(strict)",Text!P5)),ISNUMBER(SEARCH("(lenient)",Text!P5))),10,0)</f>
        <v>10</v>
      </c>
      <c r="AH5" s="109">
        <f>IFERROR(IF(AND(SEARCH("(strict)",Text!Q5)&gt;0,Scores!E5="Medium"),10,IF(AND(SEARCH("(strict)",Text!Q5)&gt;0,Scores!E5="High"),20,0)),0)</f>
        <v>10</v>
      </c>
      <c r="AI5" s="109">
        <f t="shared" si="11"/>
        <v>0.01</v>
      </c>
      <c r="AJ5" s="109">
        <f>IF(OR(ISNUMBER(SEARCH("(strict)",Text!Q5)),ISNUMBER(SEARCH("(lenient)",Text!Q5))),10,0)</f>
        <v>10</v>
      </c>
      <c r="AK5" s="116">
        <f>IFERROR(IF(AND(SEARCH("(strict)",Text!R5)&gt;0,Scores!E5="Medium"),10,IF(AND(SEARCH("(strict)",Text!R5)&gt;0,Scores!E5="High"),20,0)),0)</f>
        <v>10</v>
      </c>
      <c r="AL5" s="116">
        <f t="shared" si="12"/>
        <v>0.01</v>
      </c>
      <c r="AM5" s="116">
        <f>IF(OR(ISNUMBER(SEARCH("(strict)",Text!R5)),ISNUMBER(SEARCH("(lenient)",Text!R5))),10,0)</f>
        <v>10</v>
      </c>
      <c r="AN5" s="109">
        <f>IFERROR(IF(AND(SEARCH("(strict)",Text!S5)&gt;0,Scores!E5="Medium"),10,IF(AND(SEARCH("(strict)",Text!S5)&gt;0,Scores!E5="High"),20,0)),0)</f>
        <v>10</v>
      </c>
      <c r="AO5" s="109">
        <f t="shared" si="13"/>
        <v>0.01</v>
      </c>
      <c r="AP5" s="109">
        <f>IF(OR(ISNUMBER(SEARCH("(strict)",Text!S5)),ISNUMBER(SEARCH("(lenient)",Text!S5))),10,0)</f>
        <v>10</v>
      </c>
      <c r="AQ5" s="116">
        <f>IFERROR(IF(AND(SEARCH("(strict)",Text!T5)&gt;0,Scores!E5="Medium"),10,IF(AND(SEARCH("(strict)",Text!T5)&gt;0,Scores!E5="High"),20,0)),0)</f>
        <v>0</v>
      </c>
      <c r="AR5" s="116">
        <f t="shared" si="14"/>
        <v>0</v>
      </c>
      <c r="AS5" s="116">
        <f>IF(OR(ISNUMBER(SEARCH("(strict)",Text!T5)),ISNUMBER(SEARCH("(lenient)",Text!T5))),10,0)</f>
        <v>0</v>
      </c>
    </row>
    <row r="6" spans="1:45" ht="39.75" customHeight="1">
      <c r="A6"/>
      <c r="B6" s="3" t="s">
        <v>56</v>
      </c>
      <c r="C6" s="4" t="s">
        <v>37</v>
      </c>
      <c r="D6" s="4" t="s">
        <v>57</v>
      </c>
      <c r="E6" s="4" t="s">
        <v>47</v>
      </c>
      <c r="F6" s="4" t="s">
        <v>58</v>
      </c>
      <c r="G6" s="116">
        <f>IFERROR(IF(AND(SEARCH("(strict)",Text!H6)&gt;0,Scores!E6="Medium"),10,IF(AND(SEARCH("(strict)",Text!H6)&gt;0,Scores!E6="High"),20,0)),0)</f>
        <v>0</v>
      </c>
      <c r="H6" s="116">
        <f t="shared" si="0"/>
        <v>0</v>
      </c>
      <c r="I6" s="116">
        <f>IF(OR(ISNUMBER(SEARCH("(strict)",Text!H6)),ISNUMBER(SEARCH("(lenient)",Text!H6))),10,0)</f>
        <v>0</v>
      </c>
      <c r="J6" s="109">
        <f>IFERROR(IF(AND(SEARCH("(strict)",Text!I6)&gt;0,Scores!E6="Medium"),10,IF(AND(SEARCH("(strict)",Text!I6)&gt;0,Scores!E6="High"),20,0)),0)</f>
        <v>0</v>
      </c>
      <c r="K6" s="109">
        <f t="shared" si="1"/>
        <v>0</v>
      </c>
      <c r="L6" s="109">
        <f>IF(OR(ISNUMBER(SEARCH("(strict)",Text!I6)),ISNUMBER(SEARCH("(lenient)",Text!I6))),10,0)</f>
        <v>0</v>
      </c>
      <c r="M6" s="116">
        <f>IFERROR(IF(AND(SEARCH("(strict)",Text!J6)&gt;0,Scores!E6="Medium"),10,IF(AND(SEARCH("(strict)",Text!J6)&gt;0,Scores!E6="High"),20,0)),0)</f>
        <v>0</v>
      </c>
      <c r="N6" s="116">
        <f t="shared" si="2"/>
        <v>0</v>
      </c>
      <c r="O6" s="116">
        <f>IF(OR(ISNUMBER(SEARCH("(strict)",Text!J6)),ISNUMBER(SEARCH("(lenient)",Text!J6))),10,0)</f>
        <v>0</v>
      </c>
      <c r="P6" s="109">
        <f>IFERROR(IF(AND(SEARCH("(strict)",Text!K6)&gt;0,Scores!E6="Medium"),10,IF(AND(SEARCH("(strict)",Text!K6)&gt;0,Scores!E6="High"),20,0)),0)</f>
        <v>0</v>
      </c>
      <c r="Q6" s="109">
        <f t="shared" si="3"/>
        <v>0</v>
      </c>
      <c r="R6" s="109">
        <f>IF(OR(ISNUMBER(SEARCH("(strict)",Text!K6)),ISNUMBER(SEARCH("(lenient)",Text!K6))),10,0)</f>
        <v>0</v>
      </c>
      <c r="S6" s="116">
        <f>IFERROR(IF(AND(SEARCH("(strict)",Text!L6)&gt;0,Scores!E6="Medium"),10,IF(AND(SEARCH("(strict)",Text!L6)&gt;0,Scores!E6="High"),20,0)),0)</f>
        <v>0</v>
      </c>
      <c r="T6" s="116">
        <f t="shared" si="4"/>
        <v>0</v>
      </c>
      <c r="U6" s="116">
        <f>IF(OR(ISNUMBER(SEARCH("(strict)",Text!L6)),ISNUMBER(SEARCH("(lenient)",Text!L6))),10,0)</f>
        <v>0</v>
      </c>
      <c r="V6" s="109">
        <f>IFERROR(IF(AND(SEARCH("(strict)",Text!M6)&gt;0,Scores!E6="Medium"),10,IF(AND(SEARCH("(strict)",Text!M6)&gt;0,Scores!E6="High"),20,0)),0)</f>
        <v>0</v>
      </c>
      <c r="W6" s="109">
        <f t="shared" si="5"/>
        <v>0</v>
      </c>
      <c r="X6" s="109">
        <f>IF(OR(ISNUMBER(SEARCH("(strict)",Text!M6)),ISNUMBER(SEARCH("(lenient)",Text!M6))),10,0)</f>
        <v>0</v>
      </c>
      <c r="Y6" s="116">
        <f>IFERROR(IF(AND(SEARCH("(strict)",Text!N6)&gt;0,Scores!E6="Medium"),10,IF(AND(SEARCH("(strict)",Text!N6)&gt;0,Scores!E6="High"),20,0)),0)</f>
        <v>0</v>
      </c>
      <c r="Z6" s="116">
        <f t="shared" si="9"/>
        <v>0</v>
      </c>
      <c r="AA6" s="116">
        <f>IF(OR(ISNUMBER(SEARCH("(strict)",Text!N6)),ISNUMBER(SEARCH("(lenient)",Text!N6))),10,0)</f>
        <v>0</v>
      </c>
      <c r="AB6" s="109">
        <f>IFERROR(IF(AND(SEARCH("(strict)",Text!O6)&gt;0,Scores!E6="Medium"),10,IF(AND(SEARCH("(strict)",Text!O6)&gt;0,Scores!E6="High"),20,0)),0)</f>
        <v>0</v>
      </c>
      <c r="AC6" s="109">
        <f t="shared" si="6"/>
        <v>0</v>
      </c>
      <c r="AD6" s="109">
        <f>IF(OR(ISNUMBER(SEARCH("(strict)",Text!O6)),ISNUMBER(SEARCH("(lenient)",Text!O6))),10,0)</f>
        <v>0</v>
      </c>
      <c r="AE6" s="116">
        <f>IFERROR(IF(AND(SEARCH("(strict)",Text!P6)&gt;0,Scores!E6="Medium"),10,IF(AND(SEARCH("(strict)",Text!P6)&gt;0,Scores!E6="High"),20,0)),0)</f>
        <v>0</v>
      </c>
      <c r="AF6" s="116">
        <f t="shared" si="10"/>
        <v>0</v>
      </c>
      <c r="AG6" s="116">
        <f>IF(OR(ISNUMBER(SEARCH("(strict)",Text!P6)),ISNUMBER(SEARCH("(lenient)",Text!P6))),10,0)</f>
        <v>0</v>
      </c>
      <c r="AH6" s="109">
        <f>IFERROR(IF(AND(SEARCH("(strict)",Text!Q6)&gt;0,Scores!E6="Medium"),10,IF(AND(SEARCH("(strict)",Text!Q6)&gt;0,Scores!E6="High"),20,0)),0)</f>
        <v>0</v>
      </c>
      <c r="AI6" s="109">
        <f t="shared" si="11"/>
        <v>0</v>
      </c>
      <c r="AJ6" s="109">
        <f>IF(OR(ISNUMBER(SEARCH("(strict)",Text!Q6)),ISNUMBER(SEARCH("(lenient)",Text!Q6))),10,0)</f>
        <v>0</v>
      </c>
      <c r="AK6" s="116">
        <f>IFERROR(IF(AND(SEARCH("(strict)",Text!R6)&gt;0,Scores!E6="Medium"),10,IF(AND(SEARCH("(strict)",Text!R6)&gt;0,Scores!E6="High"),20,0)),0)</f>
        <v>0</v>
      </c>
      <c r="AL6" s="116">
        <f t="shared" si="12"/>
        <v>0</v>
      </c>
      <c r="AM6" s="116">
        <f>IF(OR(ISNUMBER(SEARCH("(strict)",Text!R6)),ISNUMBER(SEARCH("(lenient)",Text!R6))),10,0)</f>
        <v>0</v>
      </c>
      <c r="AN6" s="109">
        <f>IFERROR(IF(AND(SEARCH("(strict)",Text!S6)&gt;0,Scores!E6="Medium"),10,IF(AND(SEARCH("(strict)",Text!S6)&gt;0,Scores!E6="High"),20,0)),0)</f>
        <v>0</v>
      </c>
      <c r="AO6" s="109">
        <f t="shared" si="13"/>
        <v>0</v>
      </c>
      <c r="AP6" s="109">
        <f>IF(OR(ISNUMBER(SEARCH("(strict)",Text!S6)),ISNUMBER(SEARCH("(lenient)",Text!S6))),10,0)</f>
        <v>0</v>
      </c>
      <c r="AQ6" s="116">
        <f>IFERROR(IF(AND(SEARCH("(strict)",Text!T6)&gt;0,Scores!E6="Medium"),10,IF(AND(SEARCH("(strict)",Text!T6)&gt;0,Scores!E6="High"),20,0)),0)</f>
        <v>0</v>
      </c>
      <c r="AR6" s="116">
        <f t="shared" si="14"/>
        <v>0</v>
      </c>
      <c r="AS6" s="116">
        <f>IF(OR(ISNUMBER(SEARCH("(strict)",Text!T6)),ISNUMBER(SEARCH("(lenient)",Text!T6))),10,0)</f>
        <v>0</v>
      </c>
    </row>
    <row r="7" spans="1:45" ht="78.75" customHeight="1">
      <c r="A7"/>
      <c r="B7" s="3" t="s">
        <v>60</v>
      </c>
      <c r="C7" s="4" t="s">
        <v>37</v>
      </c>
      <c r="D7" s="4" t="s">
        <v>61</v>
      </c>
      <c r="E7" s="4" t="s">
        <v>47</v>
      </c>
      <c r="F7" s="4" t="s">
        <v>62</v>
      </c>
      <c r="G7" s="116">
        <f>IFERROR(IF(AND(SEARCH("(strict)",Text!H7)&gt;0,Scores!E7="Medium"),10,IF(AND(SEARCH("(strict)",Text!H7)&gt;0,Scores!E7="High"),20,0)),0)</f>
        <v>0</v>
      </c>
      <c r="H7" s="116">
        <f t="shared" si="0"/>
        <v>0</v>
      </c>
      <c r="I7" s="116">
        <f>IF(OR(ISNUMBER(SEARCH("(strict)",Text!H7)),ISNUMBER(SEARCH("(lenient)",Text!H7))),10,0)</f>
        <v>0</v>
      </c>
      <c r="J7" s="109">
        <f>IFERROR(IF(AND(SEARCH("(strict)",Text!I7)&gt;0,Scores!E7="Medium"),10,IF(AND(SEARCH("(strict)",Text!I7)&gt;0,Scores!E7="High"),20,0)),0)</f>
        <v>0</v>
      </c>
      <c r="K7" s="109">
        <f t="shared" si="1"/>
        <v>0</v>
      </c>
      <c r="L7" s="109">
        <f>IF(OR(ISNUMBER(SEARCH("(strict)",Text!I7)),ISNUMBER(SEARCH("(lenient)",Text!I7))),10,0)</f>
        <v>0</v>
      </c>
      <c r="M7" s="116">
        <f>IFERROR(IF(AND(SEARCH("(strict)",Text!J7)&gt;0,Scores!E7="Medium"),10,IF(AND(SEARCH("(strict)",Text!J7)&gt;0,Scores!E7="High"),20,0)),0)</f>
        <v>0</v>
      </c>
      <c r="N7" s="116">
        <f t="shared" si="2"/>
        <v>0</v>
      </c>
      <c r="O7" s="116">
        <f>IF(OR(ISNUMBER(SEARCH("(strict)",Text!J7)),ISNUMBER(SEARCH("(lenient)",Text!J7))),10,0)</f>
        <v>0</v>
      </c>
      <c r="P7" s="109">
        <f>IFERROR(IF(AND(SEARCH("(strict)",Text!K7)&gt;0,Scores!E7="Medium"),10,IF(AND(SEARCH("(strict)",Text!K7)&gt;0,Scores!E7="High"),20,0)),0)</f>
        <v>0</v>
      </c>
      <c r="Q7" s="109">
        <f t="shared" si="3"/>
        <v>0</v>
      </c>
      <c r="R7" s="109">
        <f>IF(OR(ISNUMBER(SEARCH("(strict)",Text!K7)),ISNUMBER(SEARCH("(lenient)",Text!K7))),10,0)</f>
        <v>0</v>
      </c>
      <c r="S7" s="116">
        <f>IFERROR(IF(AND(SEARCH("(strict)",Text!L7)&gt;0,Scores!E7="Medium"),10,IF(AND(SEARCH("(strict)",Text!L7)&gt;0,Scores!E7="High"),20,0)),0)</f>
        <v>0</v>
      </c>
      <c r="T7" s="116">
        <f t="shared" si="4"/>
        <v>0</v>
      </c>
      <c r="U7" s="116">
        <f>IF(OR(ISNUMBER(SEARCH("(strict)",Text!L7)),ISNUMBER(SEARCH("(lenient)",Text!L7))),10,0)</f>
        <v>0</v>
      </c>
      <c r="V7" s="109">
        <f>IFERROR(IF(AND(SEARCH("(strict)",Text!M7)&gt;0,Scores!E7="Medium"),10,IF(AND(SEARCH("(strict)",Text!M7)&gt;0,Scores!E7="High"),20,0)),0)</f>
        <v>0</v>
      </c>
      <c r="W7" s="109">
        <f t="shared" si="5"/>
        <v>0</v>
      </c>
      <c r="X7" s="109">
        <f>IF(OR(ISNUMBER(SEARCH("(strict)",Text!M7)),ISNUMBER(SEARCH("(lenient)",Text!M7))),10,0)</f>
        <v>0</v>
      </c>
      <c r="Y7" s="116">
        <f>IFERROR(IF(AND(SEARCH("(strict)",Text!N7)&gt;0,Scores!E7="Medium"),10,IF(AND(SEARCH("(strict)",Text!N7)&gt;0,Scores!E7="High"),20,0)),0)</f>
        <v>0</v>
      </c>
      <c r="Z7" s="116">
        <f t="shared" si="9"/>
        <v>0</v>
      </c>
      <c r="AA7" s="116">
        <f>IF(OR(ISNUMBER(SEARCH("(strict)",Text!N7)),ISNUMBER(SEARCH("(lenient)",Text!N7))),10,0)</f>
        <v>0</v>
      </c>
      <c r="AB7" s="109">
        <f>IFERROR(IF(AND(SEARCH("(strict)",Text!O7)&gt;0,Scores!E7="Medium"),10,IF(AND(SEARCH("(strict)",Text!O7)&gt;0,Scores!E7="High"),20,0)),0)</f>
        <v>0</v>
      </c>
      <c r="AC7" s="109">
        <f t="shared" si="6"/>
        <v>0</v>
      </c>
      <c r="AD7" s="109">
        <f>IF(OR(ISNUMBER(SEARCH("(strict)",Text!O7)),ISNUMBER(SEARCH("(lenient)",Text!O7))),10,0)</f>
        <v>0</v>
      </c>
      <c r="AE7" s="116">
        <f>IFERROR(IF(AND(SEARCH("(strict)",Text!P7)&gt;0,Scores!E7="Medium"),10,IF(AND(SEARCH("(strict)",Text!P7)&gt;0,Scores!E7="High"),20,0)),0)</f>
        <v>0</v>
      </c>
      <c r="AF7" s="116">
        <f t="shared" si="10"/>
        <v>0</v>
      </c>
      <c r="AG7" s="116">
        <f>IF(OR(ISNUMBER(SEARCH("(strict)",Text!P7)),ISNUMBER(SEARCH("(lenient)",Text!P7))),10,0)</f>
        <v>0</v>
      </c>
      <c r="AH7" s="109">
        <f>IFERROR(IF(AND(SEARCH("(strict)",Text!Q7)&gt;0,Scores!E7="Medium"),10,IF(AND(SEARCH("(strict)",Text!Q7)&gt;0,Scores!E7="High"),20,0)),0)</f>
        <v>0</v>
      </c>
      <c r="AI7" s="109">
        <f t="shared" si="11"/>
        <v>0</v>
      </c>
      <c r="AJ7" s="109">
        <f>IF(OR(ISNUMBER(SEARCH("(strict)",Text!Q7)),ISNUMBER(SEARCH("(lenient)",Text!Q7))),10,0)</f>
        <v>0</v>
      </c>
      <c r="AK7" s="116">
        <f>IFERROR(IF(AND(SEARCH("(strict)",Text!R7)&gt;0,Scores!E7="Medium"),10,IF(AND(SEARCH("(strict)",Text!R7)&gt;0,Scores!E7="High"),20,0)),0)</f>
        <v>0</v>
      </c>
      <c r="AL7" s="116">
        <f t="shared" si="12"/>
        <v>0</v>
      </c>
      <c r="AM7" s="116">
        <f>IF(OR(ISNUMBER(SEARCH("(strict)",Text!R7)),ISNUMBER(SEARCH("(lenient)",Text!R7))),10,0)</f>
        <v>0</v>
      </c>
      <c r="AN7" s="109">
        <f>IFERROR(IF(AND(SEARCH("(strict)",Text!S7)&gt;0,Scores!E7="Medium"),10,IF(AND(SEARCH("(strict)",Text!S7)&gt;0,Scores!E7="High"),20,0)),0)</f>
        <v>0</v>
      </c>
      <c r="AO7" s="109">
        <f t="shared" si="13"/>
        <v>0</v>
      </c>
      <c r="AP7" s="109">
        <f>IF(OR(ISNUMBER(SEARCH("(strict)",Text!S7)),ISNUMBER(SEARCH("(lenient)",Text!S7))),10,0)</f>
        <v>0</v>
      </c>
      <c r="AQ7" s="116">
        <f>IFERROR(IF(AND(SEARCH("(strict)",Text!T7)&gt;0,Scores!E7="Medium"),10,IF(AND(SEARCH("(strict)",Text!T7)&gt;0,Scores!E7="High"),20,0)),0)</f>
        <v>0</v>
      </c>
      <c r="AR7" s="116">
        <f t="shared" si="14"/>
        <v>0</v>
      </c>
      <c r="AS7" s="116">
        <f>IF(OR(ISNUMBER(SEARCH("(strict)",Text!T7)),ISNUMBER(SEARCH("(lenient)",Text!T7))),10,0)</f>
        <v>0</v>
      </c>
    </row>
    <row r="8" spans="1:45" ht="270" customHeight="1">
      <c r="A8"/>
      <c r="B8" s="3" t="s">
        <v>64</v>
      </c>
      <c r="C8" s="4" t="s">
        <v>65</v>
      </c>
      <c r="D8" s="4" t="s">
        <v>66</v>
      </c>
      <c r="E8" s="4" t="s">
        <v>67</v>
      </c>
      <c r="F8" s="4" t="s">
        <v>68</v>
      </c>
      <c r="G8" s="116">
        <f>IFERROR(IF(AND(SEARCH("(strict)",Text!H8)&gt;0,Scores!E8="Medium"),10,IF(AND(SEARCH("(strict)",Text!H8)&gt;0,Scores!E8="High"),20,0)),0)</f>
        <v>0</v>
      </c>
      <c r="H8" s="116">
        <f t="shared" si="0"/>
        <v>0</v>
      </c>
      <c r="I8" s="116">
        <f>IF(OR(ISNUMBER(SEARCH("(strict)",Text!H8)),ISNUMBER(SEARCH("(lenient)",Text!H8))),10,0)</f>
        <v>0</v>
      </c>
      <c r="J8" s="109">
        <f>IFERROR(IF(AND(SEARCH("(strict)",Text!I8)&gt;0,Scores!E8="Medium"),10,IF(AND(SEARCH("(strict)",Text!I8)&gt;0,Scores!E8="High"),20,0)),0)</f>
        <v>0</v>
      </c>
      <c r="K8" s="109">
        <f t="shared" si="1"/>
        <v>0</v>
      </c>
      <c r="L8" s="109">
        <f>IF(OR(ISNUMBER(SEARCH("(strict)",Text!I8)),ISNUMBER(SEARCH("(lenient)",Text!I8))),10,0)</f>
        <v>0</v>
      </c>
      <c r="M8" s="116">
        <f>IFERROR(IF(AND(SEARCH("(strict)",Text!J8)&gt;0,Scores!E8="Medium"),10,IF(AND(SEARCH("(strict)",Text!J8)&gt;0,Scores!E8="High"),20,0)),0)</f>
        <v>0</v>
      </c>
      <c r="N8" s="116">
        <f t="shared" si="2"/>
        <v>0</v>
      </c>
      <c r="O8" s="116">
        <f>IF(OR(ISNUMBER(SEARCH("(strict)",Text!J8)),ISNUMBER(SEARCH("(lenient)",Text!J8))),10,0)</f>
        <v>0</v>
      </c>
      <c r="P8" s="109">
        <f>IFERROR(IF(AND(SEARCH("(strict)",Text!K8)&gt;0,Scores!E8="Medium"),10,IF(AND(SEARCH("(strict)",Text!K8)&gt;0,Scores!E8="High"),20,0)),0)</f>
        <v>0</v>
      </c>
      <c r="Q8" s="109">
        <f t="shared" si="3"/>
        <v>0</v>
      </c>
      <c r="R8" s="109">
        <f>IF(OR(ISNUMBER(SEARCH("(strict)",Text!K8)),ISNUMBER(SEARCH("(lenient)",Text!K8))),10,0)</f>
        <v>0</v>
      </c>
      <c r="S8" s="116">
        <f>IFERROR(IF(AND(SEARCH("(strict)",Text!L8)&gt;0,Scores!E8="Medium"),10,IF(AND(SEARCH("(strict)",Text!L8)&gt;0,Scores!E8="High"),20,0)),0)</f>
        <v>0</v>
      </c>
      <c r="T8" s="116">
        <f t="shared" si="4"/>
        <v>0</v>
      </c>
      <c r="U8" s="116">
        <f>IF(OR(ISNUMBER(SEARCH("(strict)",Text!L8)),ISNUMBER(SEARCH("(lenient)",Text!L8))),10,0)</f>
        <v>0</v>
      </c>
      <c r="V8" s="109">
        <f>IFERROR(IF(AND(SEARCH("(strict)",Text!M8)&gt;0,Scores!E8="Medium"),10,IF(AND(SEARCH("(strict)",Text!M8)&gt;0,Scores!E8="High"),20,0)),0)</f>
        <v>0</v>
      </c>
      <c r="W8" s="109">
        <f t="shared" si="5"/>
        <v>0</v>
      </c>
      <c r="X8" s="109">
        <f>IF(OR(ISNUMBER(SEARCH("(strict)",Text!M8)),ISNUMBER(SEARCH("(lenient)",Text!M8))),10,0)</f>
        <v>0</v>
      </c>
      <c r="Y8" s="116">
        <f>IFERROR(IF(AND(SEARCH("(strict)",Text!N8)&gt;0,Scores!E8="Medium"),10,IF(AND(SEARCH("(strict)",Text!N8)&gt;0,Scores!E8="High"),20,0)),0)</f>
        <v>0</v>
      </c>
      <c r="Z8" s="116">
        <f t="shared" si="9"/>
        <v>0</v>
      </c>
      <c r="AA8" s="116">
        <f>IF(OR(ISNUMBER(SEARCH("(strict)",Text!N8)),ISNUMBER(SEARCH("(lenient)",Text!N8))),10,0)</f>
        <v>0</v>
      </c>
      <c r="AB8" s="109">
        <f>IFERROR(IF(AND(SEARCH("(strict)",Text!O8)&gt;0,Scores!E8="Medium"),10,IF(AND(SEARCH("(strict)",Text!O8)&gt;0,Scores!E8="High"),20,0)),0)</f>
        <v>0</v>
      </c>
      <c r="AC8" s="109">
        <f t="shared" si="6"/>
        <v>0</v>
      </c>
      <c r="AD8" s="109">
        <f>IF(OR(ISNUMBER(SEARCH("(strict)",Text!O8)),ISNUMBER(SEARCH("(lenient)",Text!O8))),10,0)</f>
        <v>0</v>
      </c>
      <c r="AE8" s="116">
        <f>IFERROR(IF(AND(SEARCH("(strict)",Text!P8)&gt;0,Scores!E8="Medium"),10,IF(AND(SEARCH("(strict)",Text!P8)&gt;0,Scores!E8="High"),20,0)),0)</f>
        <v>0</v>
      </c>
      <c r="AF8" s="116">
        <f t="shared" si="10"/>
        <v>0</v>
      </c>
      <c r="AG8" s="116">
        <f>IF(OR(ISNUMBER(SEARCH("(strict)",Text!P8)),ISNUMBER(SEARCH("(lenient)",Text!P8))),10,0)</f>
        <v>0</v>
      </c>
      <c r="AH8" s="109">
        <f>IFERROR(IF(AND(SEARCH("(strict)",Text!Q8)&gt;0,Scores!E8="Medium"),10,IF(AND(SEARCH("(strict)",Text!Q8)&gt;0,Scores!E8="High"),20,0)),0)</f>
        <v>0</v>
      </c>
      <c r="AI8" s="109">
        <f t="shared" si="11"/>
        <v>0</v>
      </c>
      <c r="AJ8" s="109">
        <f>IF(OR(ISNUMBER(SEARCH("(strict)",Text!Q8)),ISNUMBER(SEARCH("(lenient)",Text!Q8))),10,0)</f>
        <v>0</v>
      </c>
      <c r="AK8" s="116">
        <f>IFERROR(IF(AND(SEARCH("(strict)",Text!R8)&gt;0,Scores!E8="Medium"),10,IF(AND(SEARCH("(strict)",Text!R8)&gt;0,Scores!E8="High"),20,0)),0)</f>
        <v>0</v>
      </c>
      <c r="AL8" s="116">
        <f t="shared" si="12"/>
        <v>0</v>
      </c>
      <c r="AM8" s="116">
        <f>IF(OR(ISNUMBER(SEARCH("(strict)",Text!R8)),ISNUMBER(SEARCH("(lenient)",Text!R8))),10,0)</f>
        <v>0</v>
      </c>
      <c r="AN8" s="109">
        <f>IFERROR(IF(AND(SEARCH("(strict)",Text!S8)&gt;0,Scores!E8="Medium"),10,IF(AND(SEARCH("(strict)",Text!S8)&gt;0,Scores!E8="High"),20,0)),0)</f>
        <v>0</v>
      </c>
      <c r="AO8" s="109">
        <f t="shared" si="13"/>
        <v>0</v>
      </c>
      <c r="AP8" s="109">
        <f>IF(OR(ISNUMBER(SEARCH("(strict)",Text!S8)),ISNUMBER(SEARCH("(lenient)",Text!S8))),10,0)</f>
        <v>0</v>
      </c>
      <c r="AQ8" s="116">
        <f>IFERROR(IF(AND(SEARCH("(strict)",Text!T8)&gt;0,Scores!E8="Medium"),10,IF(AND(SEARCH("(strict)",Text!T8)&gt;0,Scores!E8="High"),20,0)),0)</f>
        <v>0</v>
      </c>
      <c r="AR8" s="116">
        <f t="shared" si="14"/>
        <v>0</v>
      </c>
      <c r="AS8" s="116">
        <f>IF(OR(ISNUMBER(SEARCH("(strict)",Text!T8)),ISNUMBER(SEARCH("(lenient)",Text!T8))),10,0)</f>
        <v>0</v>
      </c>
    </row>
    <row r="9" spans="1:45" ht="117.75" customHeight="1">
      <c r="A9"/>
      <c r="B9" s="3" t="s">
        <v>70</v>
      </c>
      <c r="C9" s="4" t="s">
        <v>65</v>
      </c>
      <c r="D9" s="4" t="s">
        <v>71</v>
      </c>
      <c r="E9" s="4" t="s">
        <v>67</v>
      </c>
      <c r="F9" s="4" t="s">
        <v>72</v>
      </c>
      <c r="G9" s="116">
        <f>IFERROR(IF(AND(SEARCH("(strict)",Text!H9)&gt;0,Scores!E9="Medium"),10,IF(AND(SEARCH("(strict)",Text!H9)&gt;0,Scores!E9="High"),20,0)),0)</f>
        <v>0</v>
      </c>
      <c r="H9" s="116">
        <f t="shared" si="0"/>
        <v>0</v>
      </c>
      <c r="I9" s="116">
        <f>IF(OR(ISNUMBER(SEARCH("(strict)",Text!H9)),ISNUMBER(SEARCH("(lenient)",Text!H9))),10,0)</f>
        <v>0</v>
      </c>
      <c r="J9" s="109">
        <f>IFERROR(IF(AND(SEARCH("(strict)",Text!I9)&gt;0,Scores!E9="Medium"),10,IF(AND(SEARCH("(strict)",Text!I9)&gt;0,Scores!E9="High"),20,0)),0)</f>
        <v>0</v>
      </c>
      <c r="K9" s="109">
        <f t="shared" si="1"/>
        <v>0</v>
      </c>
      <c r="L9" s="109">
        <f>IF(OR(ISNUMBER(SEARCH("(strict)",Text!I9)),ISNUMBER(SEARCH("(lenient)",Text!I9))),10,0)</f>
        <v>0</v>
      </c>
      <c r="M9" s="116">
        <f>IFERROR(IF(AND(SEARCH("(strict)",Text!J9)&gt;0,Scores!E9="Medium"),10,IF(AND(SEARCH("(strict)",Text!J9)&gt;0,Scores!E9="High"),20,0)),0)</f>
        <v>0</v>
      </c>
      <c r="N9" s="116">
        <f t="shared" si="2"/>
        <v>0</v>
      </c>
      <c r="O9" s="116">
        <f>IF(OR(ISNUMBER(SEARCH("(strict)",Text!J9)),ISNUMBER(SEARCH("(lenient)",Text!J9))),10,0)</f>
        <v>0</v>
      </c>
      <c r="P9" s="109">
        <f>IFERROR(IF(AND(SEARCH("(strict)",Text!K9)&gt;0,Scores!E9="Medium"),10,IF(AND(SEARCH("(strict)",Text!K9)&gt;0,Scores!E9="High"),20,0)),0)</f>
        <v>0</v>
      </c>
      <c r="Q9" s="109">
        <f t="shared" si="3"/>
        <v>0</v>
      </c>
      <c r="R9" s="109">
        <f>IF(OR(ISNUMBER(SEARCH("(strict)",Text!K9)),ISNUMBER(SEARCH("(lenient)",Text!K9))),10,0)</f>
        <v>0</v>
      </c>
      <c r="S9" s="116">
        <f>IFERROR(IF(AND(SEARCH("(strict)",Text!L9)&gt;0,Scores!E9="Medium"),10,IF(AND(SEARCH("(strict)",Text!L9)&gt;0,Scores!E9="High"),20,0)),0)</f>
        <v>0</v>
      </c>
      <c r="T9" s="116">
        <f t="shared" si="4"/>
        <v>0</v>
      </c>
      <c r="U9" s="116">
        <f>IF(OR(ISNUMBER(SEARCH("(strict)",Text!L9)),ISNUMBER(SEARCH("(lenient)",Text!L9))),10,0)</f>
        <v>0</v>
      </c>
      <c r="V9" s="109">
        <f>IFERROR(IF(AND(SEARCH("(strict)",Text!M9)&gt;0,Scores!E9="Medium"),10,IF(AND(SEARCH("(strict)",Text!M9)&gt;0,Scores!E9="High"),20,0)),0)</f>
        <v>0</v>
      </c>
      <c r="W9" s="109">
        <f t="shared" si="5"/>
        <v>0</v>
      </c>
      <c r="X9" s="109">
        <f>IF(OR(ISNUMBER(SEARCH("(strict)",Text!M9)),ISNUMBER(SEARCH("(lenient)",Text!M9))),10,0)</f>
        <v>0</v>
      </c>
      <c r="Y9" s="116">
        <f>IFERROR(IF(AND(SEARCH("(strict)",Text!N9)&gt;0,Scores!E9="Medium"),10,IF(AND(SEARCH("(strict)",Text!N9)&gt;0,Scores!E9="High"),20,0)),0)</f>
        <v>0</v>
      </c>
      <c r="Z9" s="116">
        <f t="shared" si="9"/>
        <v>0</v>
      </c>
      <c r="AA9" s="116">
        <f>IF(OR(ISNUMBER(SEARCH("(strict)",Text!N9)),ISNUMBER(SEARCH("(lenient)",Text!N9))),10,0)</f>
        <v>0</v>
      </c>
      <c r="AB9" s="109">
        <f>IFERROR(IF(AND(SEARCH("(strict)",Text!O9)&gt;0,Scores!E9="Medium"),10,IF(AND(SEARCH("(strict)",Text!O9)&gt;0,Scores!E9="High"),20,0)),0)</f>
        <v>20</v>
      </c>
      <c r="AC9" s="109">
        <f t="shared" si="6"/>
        <v>1</v>
      </c>
      <c r="AD9" s="109">
        <f>IF(OR(ISNUMBER(SEARCH("(strict)",Text!O9)),ISNUMBER(SEARCH("(lenient)",Text!O9))),10,0)</f>
        <v>10</v>
      </c>
      <c r="AE9" s="116">
        <f>IFERROR(IF(AND(SEARCH("(strict)",Text!P9)&gt;0,Scores!E9="Medium"),10,IF(AND(SEARCH("(strict)",Text!P9)&gt;0,Scores!E9="High"),20,0)),0)</f>
        <v>0</v>
      </c>
      <c r="AF9" s="116">
        <f t="shared" si="10"/>
        <v>0</v>
      </c>
      <c r="AG9" s="116">
        <f>IF(OR(ISNUMBER(SEARCH("(strict)",Text!P9)),ISNUMBER(SEARCH("(lenient)",Text!P9))),10,0)</f>
        <v>0</v>
      </c>
      <c r="AH9" s="109">
        <f>IFERROR(IF(AND(SEARCH("(strict)",Text!Q9)&gt;0,Scores!E9="Medium"),10,IF(AND(SEARCH("(strict)",Text!Q9)&gt;0,Scores!E9="High"),20,0)),0)</f>
        <v>0</v>
      </c>
      <c r="AI9" s="109">
        <f t="shared" si="11"/>
        <v>0</v>
      </c>
      <c r="AJ9" s="109">
        <f>IF(OR(ISNUMBER(SEARCH("(strict)",Text!Q9)),ISNUMBER(SEARCH("(lenient)",Text!Q9))),10,0)</f>
        <v>0</v>
      </c>
      <c r="AK9" s="116">
        <f>IFERROR(IF(AND(SEARCH("(strict)",Text!R9)&gt;0,Scores!E9="Medium"),10,IF(AND(SEARCH("(strict)",Text!R9)&gt;0,Scores!E9="High"),20,0)),0)</f>
        <v>0</v>
      </c>
      <c r="AL9" s="116">
        <f t="shared" si="12"/>
        <v>0</v>
      </c>
      <c r="AM9" s="116">
        <f>IF(OR(ISNUMBER(SEARCH("(strict)",Text!R9)),ISNUMBER(SEARCH("(lenient)",Text!R9))),10,0)</f>
        <v>0</v>
      </c>
      <c r="AN9" s="109">
        <f>IFERROR(IF(AND(SEARCH("(strict)",Text!S9)&gt;0,Scores!E9="Medium"),10,IF(AND(SEARCH("(strict)",Text!S9)&gt;0,Scores!E9="High"),20,0)),0)</f>
        <v>0</v>
      </c>
      <c r="AO9" s="109">
        <f t="shared" si="13"/>
        <v>0</v>
      </c>
      <c r="AP9" s="109">
        <f>IF(OR(ISNUMBER(SEARCH("(strict)",Text!S9)),ISNUMBER(SEARCH("(lenient)",Text!S9))),10,0)</f>
        <v>0</v>
      </c>
      <c r="AQ9" s="116">
        <f>IFERROR(IF(AND(SEARCH("(strict)",Text!T9)&gt;0,Scores!E9="Medium"),10,IF(AND(SEARCH("(strict)",Text!T9)&gt;0,Scores!E9="High"),20,0)),0)</f>
        <v>0</v>
      </c>
      <c r="AR9" s="116">
        <f t="shared" si="14"/>
        <v>0</v>
      </c>
      <c r="AS9" s="116">
        <f>IF(OR(ISNUMBER(SEARCH("(strict)",Text!T9)),ISNUMBER(SEARCH("(lenient)",Text!T9))),10,0)</f>
        <v>10</v>
      </c>
    </row>
    <row r="10" spans="1:45" ht="179.25" customHeight="1">
      <c r="A10"/>
      <c r="B10" s="3" t="s">
        <v>74</v>
      </c>
      <c r="C10" s="4" t="s">
        <v>65</v>
      </c>
      <c r="D10" s="4" t="s">
        <v>560</v>
      </c>
      <c r="E10" s="4" t="s">
        <v>67</v>
      </c>
      <c r="F10" s="4" t="s">
        <v>76</v>
      </c>
      <c r="G10" s="116">
        <f>IFERROR(IF(AND(SEARCH("(strict)",Text!H10)&gt;0,Scores!E10="Medium"),10,IF(AND(SEARCH("(strict)",Text!H10)&gt;0,Scores!E10="High"),20,0)),0)</f>
        <v>0</v>
      </c>
      <c r="H10" s="116">
        <f t="shared" si="0"/>
        <v>0</v>
      </c>
      <c r="I10" s="116">
        <f>IF(OR(ISNUMBER(SEARCH("(strict)",Text!H10)),ISNUMBER(SEARCH("(lenient)",Text!H10))),10,0)</f>
        <v>0</v>
      </c>
      <c r="J10" s="109">
        <f>IFERROR(IF(AND(SEARCH("(strict)",Text!I10)&gt;0,Scores!E10="Medium"),10,IF(AND(SEARCH("(strict)",Text!I10)&gt;0,Scores!E10="High"),20,0)),0)</f>
        <v>0</v>
      </c>
      <c r="K10" s="109">
        <f t="shared" si="1"/>
        <v>0</v>
      </c>
      <c r="L10" s="109">
        <f>IF(OR(ISNUMBER(SEARCH("(strict)",Text!I10)),ISNUMBER(SEARCH("(lenient)",Text!I10))),10,0)</f>
        <v>0</v>
      </c>
      <c r="M10" s="116">
        <f>IFERROR(IF(AND(SEARCH("(strict)",Text!J10)&gt;0,Scores!E10="Medium"),10,IF(AND(SEARCH("(strict)",Text!J10)&gt;0,Scores!E10="High"),20,0)),0)</f>
        <v>0</v>
      </c>
      <c r="N10" s="116">
        <f t="shared" si="2"/>
        <v>0</v>
      </c>
      <c r="O10" s="116">
        <f>IF(OR(ISNUMBER(SEARCH("(strict)",Text!J10)),ISNUMBER(SEARCH("(lenient)",Text!J10))),10,0)</f>
        <v>0</v>
      </c>
      <c r="P10" s="109">
        <f>IFERROR(IF(AND(SEARCH("(strict)",Text!K10)&gt;0,Scores!E10="Medium"),10,IF(AND(SEARCH("(strict)",Text!K10)&gt;0,Scores!E10="High"),20,0)),0)</f>
        <v>0</v>
      </c>
      <c r="Q10" s="109">
        <f t="shared" si="3"/>
        <v>0</v>
      </c>
      <c r="R10" s="109">
        <f>IF(OR(ISNUMBER(SEARCH("(strict)",Text!K10)),ISNUMBER(SEARCH("(lenient)",Text!K10))),10,0)</f>
        <v>0</v>
      </c>
      <c r="S10" s="116">
        <f>IFERROR(IF(AND(SEARCH("(strict)",Text!L10)&gt;0,Scores!E10="Medium"),10,IF(AND(SEARCH("(strict)",Text!L10)&gt;0,Scores!E10="High"),20,0)),0)</f>
        <v>0</v>
      </c>
      <c r="T10" s="116">
        <f t="shared" si="4"/>
        <v>0</v>
      </c>
      <c r="U10" s="116">
        <f>IF(OR(ISNUMBER(SEARCH("(strict)",Text!L10)),ISNUMBER(SEARCH("(lenient)",Text!L10))),10,0)</f>
        <v>0</v>
      </c>
      <c r="V10" s="109">
        <f>IFERROR(IF(AND(SEARCH("(strict)",Text!M10)&gt;0,Scores!E10="Medium"),10,IF(AND(SEARCH("(strict)",Text!M10)&gt;0,Scores!E10="High"),20,0)),0)</f>
        <v>0</v>
      </c>
      <c r="W10" s="109">
        <f t="shared" si="5"/>
        <v>0</v>
      </c>
      <c r="X10" s="109">
        <f>IF(OR(ISNUMBER(SEARCH("(strict)",Text!M10)),ISNUMBER(SEARCH("(lenient)",Text!M10))),10,0)</f>
        <v>0</v>
      </c>
      <c r="Y10" s="116">
        <f>IFERROR(IF(AND(SEARCH("(strict)",Text!N10)&gt;0,Scores!E10="Medium"),10,IF(AND(SEARCH("(strict)",Text!N10)&gt;0,Scores!E10="High"),20,0)),0)</f>
        <v>0</v>
      </c>
      <c r="Z10" s="116">
        <f t="shared" si="9"/>
        <v>0</v>
      </c>
      <c r="AA10" s="116">
        <f>IF(OR(ISNUMBER(SEARCH("(strict)",Text!N10)),ISNUMBER(SEARCH("(lenient)",Text!N10))),10,0)</f>
        <v>0</v>
      </c>
      <c r="AB10" s="109">
        <f>IFERROR(IF(AND(SEARCH("(strict)",Text!O10)&gt;0,Scores!E10="Medium"),10,IF(AND(SEARCH("(strict)",Text!O10)&gt;0,Scores!E10="High"),20,0)),0)</f>
        <v>0</v>
      </c>
      <c r="AC10" s="109">
        <f t="shared" si="6"/>
        <v>0</v>
      </c>
      <c r="AD10" s="109">
        <f>IF(OR(ISNUMBER(SEARCH("(strict)",Text!O10)),ISNUMBER(SEARCH("(lenient)",Text!O10))),10,0)</f>
        <v>10</v>
      </c>
      <c r="AE10" s="116">
        <f>IFERROR(IF(AND(SEARCH("(strict)",Text!P10)&gt;0,Scores!E10="Medium"),10,IF(AND(SEARCH("(strict)",Text!P10)&gt;0,Scores!E10="High"),20,0)),0)</f>
        <v>0</v>
      </c>
      <c r="AF10" s="116">
        <f t="shared" si="10"/>
        <v>0</v>
      </c>
      <c r="AG10" s="116">
        <f>IF(OR(ISNUMBER(SEARCH("(strict)",Text!P10)),ISNUMBER(SEARCH("(lenient)",Text!P10))),10,0)</f>
        <v>0</v>
      </c>
      <c r="AH10" s="109">
        <f>IFERROR(IF(AND(SEARCH("(strict)",Text!Q10)&gt;0,Scores!E10="Medium"),10,IF(AND(SEARCH("(strict)",Text!Q10)&gt;0,Scores!E10="High"),20,0)),0)</f>
        <v>0</v>
      </c>
      <c r="AI10" s="109">
        <f t="shared" si="11"/>
        <v>0</v>
      </c>
      <c r="AJ10" s="109">
        <f>IF(OR(ISNUMBER(SEARCH("(strict)",Text!Q10)),ISNUMBER(SEARCH("(lenient)",Text!Q10))),10,0)</f>
        <v>0</v>
      </c>
      <c r="AK10" s="116">
        <f>IFERROR(IF(AND(SEARCH("(strict)",Text!R10)&gt;0,Scores!E10="Medium"),10,IF(AND(SEARCH("(strict)",Text!R10)&gt;0,Scores!E10="High"),20,0)),0)</f>
        <v>0</v>
      </c>
      <c r="AL10" s="116">
        <f t="shared" si="12"/>
        <v>0</v>
      </c>
      <c r="AM10" s="116">
        <f>IF(OR(ISNUMBER(SEARCH("(strict)",Text!R10)),ISNUMBER(SEARCH("(lenient)",Text!R10))),10,0)</f>
        <v>0</v>
      </c>
      <c r="AN10" s="109">
        <f>IFERROR(IF(AND(SEARCH("(strict)",Text!S10)&gt;0,Scores!E10="Medium"),10,IF(AND(SEARCH("(strict)",Text!S10)&gt;0,Scores!E10="High"),20,0)),0)</f>
        <v>0</v>
      </c>
      <c r="AO10" s="109">
        <f t="shared" si="13"/>
        <v>0</v>
      </c>
      <c r="AP10" s="109">
        <f>IF(OR(ISNUMBER(SEARCH("(strict)",Text!S10)),ISNUMBER(SEARCH("(lenient)",Text!S10))),10,0)</f>
        <v>10</v>
      </c>
      <c r="AQ10" s="116">
        <f>IFERROR(IF(AND(SEARCH("(strict)",Text!T10)&gt;0,Scores!E10="Medium"),10,IF(AND(SEARCH("(strict)",Text!T10)&gt;0,Scores!E10="High"),20,0)),0)</f>
        <v>0</v>
      </c>
      <c r="AR10" s="116">
        <f t="shared" si="14"/>
        <v>0</v>
      </c>
      <c r="AS10" s="116">
        <f>IF(OR(ISNUMBER(SEARCH("(strict)",Text!T10)),ISNUMBER(SEARCH("(lenient)",Text!T10))),10,0)</f>
        <v>0</v>
      </c>
    </row>
    <row r="11" spans="1:45" ht="92.25" customHeight="1">
      <c r="A11"/>
      <c r="B11" s="3" t="s">
        <v>78</v>
      </c>
      <c r="C11" s="4" t="s">
        <v>65</v>
      </c>
      <c r="D11" s="4" t="s">
        <v>79</v>
      </c>
      <c r="E11" s="4" t="s">
        <v>47</v>
      </c>
      <c r="F11" s="4" t="s">
        <v>80</v>
      </c>
      <c r="G11" s="116">
        <f>IFERROR(IF(AND(SEARCH("(strict)",Text!H11)&gt;0,Scores!E11="Medium"),10,IF(AND(SEARCH("(strict)",Text!H11)&gt;0,Scores!E11="High"),20,0)),0)</f>
        <v>0</v>
      </c>
      <c r="H11" s="116">
        <f t="shared" si="0"/>
        <v>0</v>
      </c>
      <c r="I11" s="116">
        <f>IF(OR(ISNUMBER(SEARCH("(strict)",Text!H11)),ISNUMBER(SEARCH("(lenient)",Text!H11))),10,0)</f>
        <v>0</v>
      </c>
      <c r="J11" s="109">
        <f>IFERROR(IF(AND(SEARCH("(strict)",Text!I11)&gt;0,Scores!E11="Medium"),10,IF(AND(SEARCH("(strict)",Text!I11)&gt;0,Scores!E11="High"),20,0)),0)</f>
        <v>0</v>
      </c>
      <c r="K11" s="109">
        <f t="shared" si="1"/>
        <v>0</v>
      </c>
      <c r="L11" s="109">
        <f>IF(OR(ISNUMBER(SEARCH("(strict)",Text!I11)),ISNUMBER(SEARCH("(lenient)",Text!I11))),10,0)</f>
        <v>0</v>
      </c>
      <c r="M11" s="116">
        <f>IFERROR(IF(AND(SEARCH("(strict)",Text!J11)&gt;0,Scores!E11="Medium"),10,IF(AND(SEARCH("(strict)",Text!J11)&gt;0,Scores!E11="High"),20,0)),0)</f>
        <v>0</v>
      </c>
      <c r="N11" s="116">
        <f t="shared" si="2"/>
        <v>0</v>
      </c>
      <c r="O11" s="116">
        <f>IF(OR(ISNUMBER(SEARCH("(strict)",Text!J11)),ISNUMBER(SEARCH("(lenient)",Text!J11))),10,0)</f>
        <v>0</v>
      </c>
      <c r="P11" s="109">
        <f>IFERROR(IF(AND(SEARCH("(strict)",Text!K11)&gt;0,Scores!E11="Medium"),10,IF(AND(SEARCH("(strict)",Text!K11)&gt;0,Scores!E11="High"),20,0)),0)</f>
        <v>0</v>
      </c>
      <c r="Q11" s="109">
        <f t="shared" si="3"/>
        <v>0</v>
      </c>
      <c r="R11" s="109">
        <f>IF(OR(ISNUMBER(SEARCH("(strict)",Text!K11)),ISNUMBER(SEARCH("(lenient)",Text!K11))),10,0)</f>
        <v>0</v>
      </c>
      <c r="S11" s="116">
        <f>IFERROR(IF(AND(SEARCH("(strict)",Text!L11)&gt;0,Scores!E11="Medium"),10,IF(AND(SEARCH("(strict)",Text!L11)&gt;0,Scores!E11="High"),20,0)),0)</f>
        <v>0</v>
      </c>
      <c r="T11" s="116">
        <f t="shared" si="4"/>
        <v>0</v>
      </c>
      <c r="U11" s="116">
        <f>IF(OR(ISNUMBER(SEARCH("(strict)",Text!L11)),ISNUMBER(SEARCH("(lenient)",Text!L11))),10,0)</f>
        <v>0</v>
      </c>
      <c r="V11" s="109">
        <f>IFERROR(IF(AND(SEARCH("(strict)",Text!M11)&gt;0,Scores!E11="Medium"),10,IF(AND(SEARCH("(strict)",Text!M11)&gt;0,Scores!E11="High"),20,0)),0)</f>
        <v>0</v>
      </c>
      <c r="W11" s="109">
        <f t="shared" si="5"/>
        <v>0</v>
      </c>
      <c r="X11" s="109">
        <f>IF(OR(ISNUMBER(SEARCH("(strict)",Text!M11)),ISNUMBER(SEARCH("(lenient)",Text!M11))),10,0)</f>
        <v>0</v>
      </c>
      <c r="Y11" s="116">
        <f>IFERROR(IF(AND(SEARCH("(strict)",Text!N11)&gt;0,Scores!E11="Medium"),10,IF(AND(SEARCH("(strict)",Text!N11)&gt;0,Scores!E11="High"),20,0)),0)</f>
        <v>0</v>
      </c>
      <c r="Z11" s="116">
        <f t="shared" si="9"/>
        <v>0</v>
      </c>
      <c r="AA11" s="116">
        <f>IF(OR(ISNUMBER(SEARCH("(strict)",Text!N11)),ISNUMBER(SEARCH("(lenient)",Text!N11))),10,0)</f>
        <v>0</v>
      </c>
      <c r="AB11" s="109">
        <f>IFERROR(IF(AND(SEARCH("(strict)",Text!O11)&gt;0,Scores!E11="Medium"),10,IF(AND(SEARCH("(strict)",Text!O11)&gt;0,Scores!E11="High"),20,0)),0)</f>
        <v>10</v>
      </c>
      <c r="AC11" s="109">
        <f t="shared" si="6"/>
        <v>0.01</v>
      </c>
      <c r="AD11" s="109">
        <f>IF(OR(ISNUMBER(SEARCH("(strict)",Text!O11)),ISNUMBER(SEARCH("(lenient)",Text!O11))),10,0)</f>
        <v>10</v>
      </c>
      <c r="AE11" s="116">
        <f>IFERROR(IF(AND(SEARCH("(strict)",Text!P11)&gt;0,Scores!E11="Medium"),10,IF(AND(SEARCH("(strict)",Text!P11)&gt;0,Scores!E11="High"),20,0)),0)</f>
        <v>0</v>
      </c>
      <c r="AF11" s="116">
        <f t="shared" si="10"/>
        <v>0</v>
      </c>
      <c r="AG11" s="116">
        <f>IF(OR(ISNUMBER(SEARCH("(strict)",Text!P11)),ISNUMBER(SEARCH("(lenient)",Text!P11))),10,0)</f>
        <v>0</v>
      </c>
      <c r="AH11" s="109">
        <f>IFERROR(IF(AND(SEARCH("(strict)",Text!Q11)&gt;0,Scores!E11="Medium"),10,IF(AND(SEARCH("(strict)",Text!Q11)&gt;0,Scores!E11="High"),20,0)),0)</f>
        <v>0</v>
      </c>
      <c r="AI11" s="109">
        <f t="shared" si="11"/>
        <v>0</v>
      </c>
      <c r="AJ11" s="109">
        <f>IF(OR(ISNUMBER(SEARCH("(strict)",Text!Q11)),ISNUMBER(SEARCH("(lenient)",Text!Q11))),10,0)</f>
        <v>0</v>
      </c>
      <c r="AK11" s="116">
        <f>IFERROR(IF(AND(SEARCH("(strict)",Text!R11)&gt;0,Scores!E11="Medium"),10,IF(AND(SEARCH("(strict)",Text!R11)&gt;0,Scores!E11="High"),20,0)),0)</f>
        <v>0</v>
      </c>
      <c r="AL11" s="116">
        <f t="shared" si="12"/>
        <v>0</v>
      </c>
      <c r="AM11" s="116">
        <f>IF(OR(ISNUMBER(SEARCH("(strict)",Text!R11)),ISNUMBER(SEARCH("(lenient)",Text!R11))),10,0)</f>
        <v>0</v>
      </c>
      <c r="AN11" s="109">
        <f>IFERROR(IF(AND(SEARCH("(strict)",Text!S11)&gt;0,Scores!E11="Medium"),10,IF(AND(SEARCH("(strict)",Text!S11)&gt;0,Scores!E11="High"),20,0)),0)</f>
        <v>10</v>
      </c>
      <c r="AO11" s="109">
        <f t="shared" si="13"/>
        <v>0.01</v>
      </c>
      <c r="AP11" s="109">
        <f>IF(OR(ISNUMBER(SEARCH("(strict)",Text!S11)),ISNUMBER(SEARCH("(lenient)",Text!S11))),10,0)</f>
        <v>10</v>
      </c>
      <c r="AQ11" s="116">
        <f>IFERROR(IF(AND(SEARCH("(strict)",Text!T11)&gt;0,Scores!E11="Medium"),10,IF(AND(SEARCH("(strict)",Text!T11)&gt;0,Scores!E11="High"),20,0)),0)</f>
        <v>0</v>
      </c>
      <c r="AR11" s="116">
        <f t="shared" si="14"/>
        <v>0</v>
      </c>
      <c r="AS11" s="116">
        <f>IF(OR(ISNUMBER(SEARCH("(strict)",Text!T11)),ISNUMBER(SEARCH("(lenient)",Text!T11))),10,0)</f>
        <v>0</v>
      </c>
    </row>
    <row r="12" spans="1:45" ht="92.25" customHeight="1">
      <c r="A12"/>
      <c r="B12" s="3" t="s">
        <v>82</v>
      </c>
      <c r="C12" s="4" t="s">
        <v>65</v>
      </c>
      <c r="D12" s="4" t="s">
        <v>561</v>
      </c>
      <c r="E12" s="4" t="s">
        <v>47</v>
      </c>
      <c r="F12" s="4" t="s">
        <v>84</v>
      </c>
      <c r="G12" s="116">
        <f>IFERROR(IF(AND(SEARCH("(strict)",Text!H12)&gt;0,Scores!E12="Medium"),10,IF(AND(SEARCH("(strict)",Text!H12)&gt;0,Scores!E12="High"),20,0)),0)</f>
        <v>0</v>
      </c>
      <c r="H12" s="116">
        <f t="shared" si="0"/>
        <v>0</v>
      </c>
      <c r="I12" s="116">
        <f>IF(OR(ISNUMBER(SEARCH("(strict)",Text!H12)),ISNUMBER(SEARCH("(lenient)",Text!H12))),10,0)</f>
        <v>0</v>
      </c>
      <c r="J12" s="109">
        <f>IFERROR(IF(AND(SEARCH("(strict)",Text!I12)&gt;0,Scores!E12="Medium"),10,IF(AND(SEARCH("(strict)",Text!I12)&gt;0,Scores!E12="High"),20,0)),0)</f>
        <v>0</v>
      </c>
      <c r="K12" s="109">
        <f t="shared" si="1"/>
        <v>0</v>
      </c>
      <c r="L12" s="109">
        <f>IF(OR(ISNUMBER(SEARCH("(strict)",Text!I12)),ISNUMBER(SEARCH("(lenient)",Text!I12))),10,0)</f>
        <v>0</v>
      </c>
      <c r="M12" s="116">
        <f>IFERROR(IF(AND(SEARCH("(strict)",Text!J12)&gt;0,Scores!E12="Medium"),10,IF(AND(SEARCH("(strict)",Text!J12)&gt;0,Scores!E12="High"),20,0)),0)</f>
        <v>0</v>
      </c>
      <c r="N12" s="116">
        <f t="shared" si="2"/>
        <v>0</v>
      </c>
      <c r="O12" s="116">
        <f>IF(OR(ISNUMBER(SEARCH("(strict)",Text!J12)),ISNUMBER(SEARCH("(lenient)",Text!J12))),10,0)</f>
        <v>0</v>
      </c>
      <c r="P12" s="109">
        <f>IFERROR(IF(AND(SEARCH("(strict)",Text!K12)&gt;0,Scores!E12="Medium"),10,IF(AND(SEARCH("(strict)",Text!K12)&gt;0,Scores!E12="High"),20,0)),0)</f>
        <v>0</v>
      </c>
      <c r="Q12" s="109">
        <f t="shared" si="3"/>
        <v>0</v>
      </c>
      <c r="R12" s="109">
        <f>IF(OR(ISNUMBER(SEARCH("(strict)",Text!K12)),ISNUMBER(SEARCH("(lenient)",Text!K12))),10,0)</f>
        <v>0</v>
      </c>
      <c r="S12" s="116">
        <f>IFERROR(IF(AND(SEARCH("(strict)",Text!L12)&gt;0,Scores!E12="Medium"),10,IF(AND(SEARCH("(strict)",Text!L12)&gt;0,Scores!E12="High"),20,0)),0)</f>
        <v>0</v>
      </c>
      <c r="T12" s="116">
        <f t="shared" si="4"/>
        <v>0</v>
      </c>
      <c r="U12" s="116">
        <f>IF(OR(ISNUMBER(SEARCH("(strict)",Text!L12)),ISNUMBER(SEARCH("(lenient)",Text!L12))),10,0)</f>
        <v>0</v>
      </c>
      <c r="V12" s="109">
        <f>IFERROR(IF(AND(SEARCH("(strict)",Text!M12)&gt;0,Scores!E12="Medium"),10,IF(AND(SEARCH("(strict)",Text!M12)&gt;0,Scores!E12="High"),20,0)),0)</f>
        <v>0</v>
      </c>
      <c r="W12" s="109">
        <f t="shared" si="5"/>
        <v>0</v>
      </c>
      <c r="X12" s="109">
        <f>IF(OR(ISNUMBER(SEARCH("(strict)",Text!M12)),ISNUMBER(SEARCH("(lenient)",Text!M12))),10,0)</f>
        <v>0</v>
      </c>
      <c r="Y12" s="116">
        <f>IFERROR(IF(AND(SEARCH("(strict)",Text!N12)&gt;0,Scores!E12="Medium"),10,IF(AND(SEARCH("(strict)",Text!N12)&gt;0,Scores!E12="High"),20,0)),0)</f>
        <v>0</v>
      </c>
      <c r="Z12" s="116">
        <f t="shared" si="9"/>
        <v>0</v>
      </c>
      <c r="AA12" s="116">
        <f>IF(OR(ISNUMBER(SEARCH("(strict)",Text!N12)),ISNUMBER(SEARCH("(lenient)",Text!N12))),10,0)</f>
        <v>0</v>
      </c>
      <c r="AB12" s="109">
        <f>IFERROR(IF(AND(SEARCH("(strict)",Text!O12)&gt;0,Scores!E12="Medium"),10,IF(AND(SEARCH("(strict)",Text!O12)&gt;0,Scores!E12="High"),20,0)),0)</f>
        <v>0</v>
      </c>
      <c r="AC12" s="109">
        <f t="shared" si="6"/>
        <v>0</v>
      </c>
      <c r="AD12" s="109">
        <f>IF(OR(ISNUMBER(SEARCH("(strict)",Text!O12)),ISNUMBER(SEARCH("(lenient)",Text!O12))),10,0)</f>
        <v>10</v>
      </c>
      <c r="AE12" s="116">
        <f>IFERROR(IF(AND(SEARCH("(strict)",Text!P12)&gt;0,Scores!E12="Medium"),10,IF(AND(SEARCH("(strict)",Text!P12)&gt;0,Scores!E12="High"),20,0)),0)</f>
        <v>0</v>
      </c>
      <c r="AF12" s="116">
        <f t="shared" si="10"/>
        <v>0</v>
      </c>
      <c r="AG12" s="116">
        <f>IF(OR(ISNUMBER(SEARCH("(strict)",Text!P12)),ISNUMBER(SEARCH("(lenient)",Text!P12))),10,0)</f>
        <v>0</v>
      </c>
      <c r="AH12" s="109">
        <f>IFERROR(IF(AND(SEARCH("(strict)",Text!Q12)&gt;0,Scores!E12="Medium"),10,IF(AND(SEARCH("(strict)",Text!Q12)&gt;0,Scores!E12="High"),20,0)),0)</f>
        <v>0</v>
      </c>
      <c r="AI12" s="109">
        <f t="shared" si="11"/>
        <v>0</v>
      </c>
      <c r="AJ12" s="109">
        <f>IF(OR(ISNUMBER(SEARCH("(strict)",Text!Q12)),ISNUMBER(SEARCH("(lenient)",Text!Q12))),10,0)</f>
        <v>0</v>
      </c>
      <c r="AK12" s="116">
        <f>IFERROR(IF(AND(SEARCH("(strict)",Text!R12)&gt;0,Scores!E12="Medium"),10,IF(AND(SEARCH("(strict)",Text!R12)&gt;0,Scores!E12="High"),20,0)),0)</f>
        <v>0</v>
      </c>
      <c r="AL12" s="116">
        <f t="shared" si="12"/>
        <v>0</v>
      </c>
      <c r="AM12" s="116">
        <f>IF(OR(ISNUMBER(SEARCH("(strict)",Text!R12)),ISNUMBER(SEARCH("(lenient)",Text!R12))),10,0)</f>
        <v>0</v>
      </c>
      <c r="AN12" s="109">
        <f>IFERROR(IF(AND(SEARCH("(strict)",Text!S12)&gt;0,Scores!E12="Medium"),10,IF(AND(SEARCH("(strict)",Text!S12)&gt;0,Scores!E12="High"),20,0)),0)</f>
        <v>0</v>
      </c>
      <c r="AO12" s="109">
        <f t="shared" si="13"/>
        <v>0</v>
      </c>
      <c r="AP12" s="109">
        <f>IF(OR(ISNUMBER(SEARCH("(strict)",Text!S12)),ISNUMBER(SEARCH("(lenient)",Text!S12))),10,0)</f>
        <v>0</v>
      </c>
      <c r="AQ12" s="116">
        <f>IFERROR(IF(AND(SEARCH("(strict)",Text!T12)&gt;0,Scores!E12="Medium"),10,IF(AND(SEARCH("(strict)",Text!T12)&gt;0,Scores!E12="High"),20,0)),0)</f>
        <v>0</v>
      </c>
      <c r="AR12" s="116">
        <f t="shared" si="14"/>
        <v>0</v>
      </c>
      <c r="AS12" s="116">
        <f>IF(OR(ISNUMBER(SEARCH("(strict)",Text!T12)),ISNUMBER(SEARCH("(lenient)",Text!T12))),10,0)</f>
        <v>0</v>
      </c>
    </row>
    <row r="13" spans="1:45" ht="41.25" customHeight="1">
      <c r="A13"/>
      <c r="B13" s="3" t="s">
        <v>87</v>
      </c>
      <c r="C13" s="4" t="s">
        <v>65</v>
      </c>
      <c r="D13" s="4" t="s">
        <v>88</v>
      </c>
      <c r="E13" s="4" t="s">
        <v>67</v>
      </c>
      <c r="F13" s="4" t="s">
        <v>89</v>
      </c>
      <c r="G13" s="116">
        <f>IFERROR(IF(AND(SEARCH("(strict)",Text!H13)&gt;0,Scores!E13="Medium"),10,IF(AND(SEARCH("(strict)",Text!H13)&gt;0,Scores!E13="High"),20,0)),0)</f>
        <v>0</v>
      </c>
      <c r="H13" s="116">
        <f t="shared" si="0"/>
        <v>0</v>
      </c>
      <c r="I13" s="116">
        <f>IF(OR(ISNUMBER(SEARCH("(strict)",Text!H13)),ISNUMBER(SEARCH("(lenient)",Text!H13))),10,0)</f>
        <v>0</v>
      </c>
      <c r="J13" s="109">
        <f>IFERROR(IF(AND(SEARCH("(strict)",Text!I13)&gt;0,Scores!E13="Medium"),10,IF(AND(SEARCH("(strict)",Text!I13)&gt;0,Scores!E13="High"),20,0)),0)</f>
        <v>0</v>
      </c>
      <c r="K13" s="109">
        <f t="shared" si="1"/>
        <v>0</v>
      </c>
      <c r="L13" s="109">
        <f>IF(OR(ISNUMBER(SEARCH("(strict)",Text!I13)),ISNUMBER(SEARCH("(lenient)",Text!I13))),10,0)</f>
        <v>0</v>
      </c>
      <c r="M13" s="116">
        <f>IFERROR(IF(AND(SEARCH("(strict)",Text!J13)&gt;0,Scores!E13="Medium"),10,IF(AND(SEARCH("(strict)",Text!J13)&gt;0,Scores!E13="High"),20,0)),0)</f>
        <v>0</v>
      </c>
      <c r="N13" s="116">
        <f t="shared" si="2"/>
        <v>0</v>
      </c>
      <c r="O13" s="116">
        <f>IF(OR(ISNUMBER(SEARCH("(strict)",Text!J13)),ISNUMBER(SEARCH("(lenient)",Text!J13))),10,0)</f>
        <v>0</v>
      </c>
      <c r="P13" s="109">
        <f>IFERROR(IF(AND(SEARCH("(strict)",Text!K13)&gt;0,Scores!E13="Medium"),10,IF(AND(SEARCH("(strict)",Text!K13)&gt;0,Scores!E13="High"),20,0)),0)</f>
        <v>0</v>
      </c>
      <c r="Q13" s="109">
        <f t="shared" si="3"/>
        <v>0</v>
      </c>
      <c r="R13" s="109">
        <f>IF(OR(ISNUMBER(SEARCH("(strict)",Text!K13)),ISNUMBER(SEARCH("(lenient)",Text!K13))),10,0)</f>
        <v>0</v>
      </c>
      <c r="S13" s="116">
        <f>IFERROR(IF(AND(SEARCH("(strict)",Text!L13)&gt;0,Scores!E13="Medium"),10,IF(AND(SEARCH("(strict)",Text!L13)&gt;0,Scores!E13="High"),20,0)),0)</f>
        <v>0</v>
      </c>
      <c r="T13" s="116">
        <f t="shared" si="4"/>
        <v>0</v>
      </c>
      <c r="U13" s="116">
        <f>IF(OR(ISNUMBER(SEARCH("(strict)",Text!L13)),ISNUMBER(SEARCH("(lenient)",Text!L13))),10,0)</f>
        <v>0</v>
      </c>
      <c r="V13" s="109">
        <f>IFERROR(IF(AND(SEARCH("(strict)",Text!M13)&gt;0,Scores!E13="Medium"),10,IF(AND(SEARCH("(strict)",Text!M13)&gt;0,Scores!E13="High"),20,0)),0)</f>
        <v>0</v>
      </c>
      <c r="W13" s="109">
        <f t="shared" si="5"/>
        <v>0</v>
      </c>
      <c r="X13" s="109">
        <f>IF(OR(ISNUMBER(SEARCH("(strict)",Text!M13)),ISNUMBER(SEARCH("(lenient)",Text!M13))),10,0)</f>
        <v>0</v>
      </c>
      <c r="Y13" s="116">
        <f>IFERROR(IF(AND(SEARCH("(strict)",Text!N13)&gt;0,Scores!E13="Medium"),10,IF(AND(SEARCH("(strict)",Text!N13)&gt;0,Scores!E13="High"),20,0)),0)</f>
        <v>0</v>
      </c>
      <c r="Z13" s="116">
        <f t="shared" si="9"/>
        <v>0</v>
      </c>
      <c r="AA13" s="116">
        <f>IF(OR(ISNUMBER(SEARCH("(strict)",Text!N13)),ISNUMBER(SEARCH("(lenient)",Text!N13))),10,0)</f>
        <v>0</v>
      </c>
      <c r="AB13" s="109">
        <f>IFERROR(IF(AND(SEARCH("(strict)",Text!O13)&gt;0,Scores!E13="Medium"),10,IF(AND(SEARCH("(strict)",Text!O13)&gt;0,Scores!E13="High"),20,0)),0)</f>
        <v>0</v>
      </c>
      <c r="AC13" s="109">
        <f t="shared" si="6"/>
        <v>0</v>
      </c>
      <c r="AD13" s="109">
        <f>IF(OR(ISNUMBER(SEARCH("(strict)",Text!O13)),ISNUMBER(SEARCH("(lenient)",Text!O13))),10,0)</f>
        <v>0</v>
      </c>
      <c r="AE13" s="116">
        <f>IFERROR(IF(AND(SEARCH("(strict)",Text!P13)&gt;0,Scores!E13="Medium"),10,IF(AND(SEARCH("(strict)",Text!P13)&gt;0,Scores!E13="High"),20,0)),0)</f>
        <v>20</v>
      </c>
      <c r="AF13" s="116">
        <f t="shared" si="10"/>
        <v>1</v>
      </c>
      <c r="AG13" s="116">
        <f>IF(OR(ISNUMBER(SEARCH("(strict)",Text!P13)),ISNUMBER(SEARCH("(lenient)",Text!P13))),10,0)</f>
        <v>10</v>
      </c>
      <c r="AH13" s="109">
        <f>IFERROR(IF(AND(SEARCH("(strict)",Text!Q13)&gt;0,Scores!E13="Medium"),10,IF(AND(SEARCH("(strict)",Text!Q13)&gt;0,Scores!E13="High"),20,0)),0)</f>
        <v>20</v>
      </c>
      <c r="AI13" s="109">
        <f t="shared" si="11"/>
        <v>1</v>
      </c>
      <c r="AJ13" s="109">
        <f>IF(OR(ISNUMBER(SEARCH("(strict)",Text!Q13)),ISNUMBER(SEARCH("(lenient)",Text!Q13))),10,0)</f>
        <v>10</v>
      </c>
      <c r="AK13" s="116">
        <f>IFERROR(IF(AND(SEARCH("(strict)",Text!R13)&gt;0,Scores!E13="Medium"),10,IF(AND(SEARCH("(strict)",Text!R13)&gt;0,Scores!E13="High"),20,0)),0)</f>
        <v>20</v>
      </c>
      <c r="AL13" s="116">
        <f t="shared" si="12"/>
        <v>1</v>
      </c>
      <c r="AM13" s="116">
        <f>IF(OR(ISNUMBER(SEARCH("(strict)",Text!R13)),ISNUMBER(SEARCH("(lenient)",Text!R13))),10,0)</f>
        <v>10</v>
      </c>
      <c r="AN13" s="109">
        <f>IFERROR(IF(AND(SEARCH("(strict)",Text!S13)&gt;0,Scores!E13="Medium"),10,IF(AND(SEARCH("(strict)",Text!S13)&gt;0,Scores!E13="High"),20,0)),0)</f>
        <v>0</v>
      </c>
      <c r="AO13" s="109">
        <f t="shared" si="13"/>
        <v>0</v>
      </c>
      <c r="AP13" s="109">
        <f>IF(OR(ISNUMBER(SEARCH("(strict)",Text!S13)),ISNUMBER(SEARCH("(lenient)",Text!S13))),10,0)</f>
        <v>0</v>
      </c>
      <c r="AQ13" s="116">
        <f>IFERROR(IF(AND(SEARCH("(strict)",Text!T13)&gt;0,Scores!E13="Medium"),10,IF(AND(SEARCH("(strict)",Text!T13)&gt;0,Scores!E13="High"),20,0)),0)</f>
        <v>0</v>
      </c>
      <c r="AR13" s="116">
        <f t="shared" si="14"/>
        <v>0</v>
      </c>
      <c r="AS13" s="116">
        <f>IF(OR(ISNUMBER(SEARCH("(strict)",Text!T13)),ISNUMBER(SEARCH("(lenient)",Text!T13))),10,0)</f>
        <v>0</v>
      </c>
    </row>
    <row r="14" spans="1:45" ht="66" customHeight="1">
      <c r="A14"/>
      <c r="B14" s="3" t="s">
        <v>92</v>
      </c>
      <c r="C14" s="4" t="s">
        <v>65</v>
      </c>
      <c r="D14" s="4" t="s">
        <v>562</v>
      </c>
      <c r="E14" s="4" t="s">
        <v>47</v>
      </c>
      <c r="F14" s="4" t="s">
        <v>94</v>
      </c>
      <c r="G14" s="116">
        <f>IFERROR(IF(AND(SEARCH("(strict)",Text!H14)&gt;0,Scores!E14="Medium"),10,IF(AND(SEARCH("(strict)",Text!H14)&gt;0,Scores!E14="High"),20,0)),0)</f>
        <v>0</v>
      </c>
      <c r="H14" s="116">
        <f t="shared" si="0"/>
        <v>0</v>
      </c>
      <c r="I14" s="116">
        <f>IF(OR(ISNUMBER(SEARCH("(strict)",Text!H14)),ISNUMBER(SEARCH("(lenient)",Text!H14))),10,0)</f>
        <v>0</v>
      </c>
      <c r="J14" s="109">
        <f>IFERROR(IF(AND(SEARCH("(strict)",Text!I14)&gt;0,Scores!E14="Medium"),10,IF(AND(SEARCH("(strict)",Text!I14)&gt;0,Scores!E14="High"),20,0)),0)</f>
        <v>0</v>
      </c>
      <c r="K14" s="109">
        <f t="shared" si="1"/>
        <v>0</v>
      </c>
      <c r="L14" s="109">
        <f>IF(OR(ISNUMBER(SEARCH("(strict)",Text!I14)),ISNUMBER(SEARCH("(lenient)",Text!I14))),10,0)</f>
        <v>0</v>
      </c>
      <c r="M14" s="116">
        <f>IFERROR(IF(AND(SEARCH("(strict)",Text!J14)&gt;0,Scores!E14="Medium"),10,IF(AND(SEARCH("(strict)",Text!J14)&gt;0,Scores!E14="High"),20,0)),0)</f>
        <v>0</v>
      </c>
      <c r="N14" s="116">
        <f t="shared" si="2"/>
        <v>0</v>
      </c>
      <c r="O14" s="116">
        <f>IF(OR(ISNUMBER(SEARCH("(strict)",Text!J14)),ISNUMBER(SEARCH("(lenient)",Text!J14))),10,0)</f>
        <v>10</v>
      </c>
      <c r="P14" s="109">
        <f>IFERROR(IF(AND(SEARCH("(strict)",Text!K14)&gt;0,Scores!E14="Medium"),10,IF(AND(SEARCH("(strict)",Text!K14)&gt;0,Scores!E14="High"),20,0)),0)</f>
        <v>0</v>
      </c>
      <c r="Q14" s="109">
        <f t="shared" si="3"/>
        <v>0</v>
      </c>
      <c r="R14" s="109">
        <f>IF(OR(ISNUMBER(SEARCH("(strict)",Text!K14)),ISNUMBER(SEARCH("(lenient)",Text!K14))),10,0)</f>
        <v>0</v>
      </c>
      <c r="S14" s="116">
        <f>IFERROR(IF(AND(SEARCH("(strict)",Text!L14)&gt;0,Scores!E14="Medium"),10,IF(AND(SEARCH("(strict)",Text!L14)&gt;0,Scores!E14="High"),20,0)),0)</f>
        <v>0</v>
      </c>
      <c r="T14" s="116">
        <f t="shared" si="4"/>
        <v>0</v>
      </c>
      <c r="U14" s="116">
        <f>IF(OR(ISNUMBER(SEARCH("(strict)",Text!L14)),ISNUMBER(SEARCH("(lenient)",Text!L14))),10,0)</f>
        <v>0</v>
      </c>
      <c r="V14" s="109">
        <f>IFERROR(IF(AND(SEARCH("(strict)",Text!M14)&gt;0,Scores!E14="Medium"),10,IF(AND(SEARCH("(strict)",Text!M14)&gt;0,Scores!E14="High"),20,0)),0)</f>
        <v>0</v>
      </c>
      <c r="W14" s="109">
        <f t="shared" si="5"/>
        <v>0</v>
      </c>
      <c r="X14" s="109">
        <f>IF(OR(ISNUMBER(SEARCH("(strict)",Text!M14)),ISNUMBER(SEARCH("(lenient)",Text!M14))),10,0)</f>
        <v>0</v>
      </c>
      <c r="Y14" s="116">
        <f>IFERROR(IF(AND(SEARCH("(strict)",Text!N14)&gt;0,Scores!E14="Medium"),10,IF(AND(SEARCH("(strict)",Text!N14)&gt;0,Scores!E14="High"),20,0)),0)</f>
        <v>0</v>
      </c>
      <c r="Z14" s="116">
        <f t="shared" si="9"/>
        <v>0</v>
      </c>
      <c r="AA14" s="116">
        <f>IF(OR(ISNUMBER(SEARCH("(strict)",Text!N14)),ISNUMBER(SEARCH("(lenient)",Text!N14))),10,0)</f>
        <v>10</v>
      </c>
      <c r="AB14" s="109">
        <f>IFERROR(IF(AND(SEARCH("(strict)",Text!O14)&gt;0,Scores!E14="Medium"),10,IF(AND(SEARCH("(strict)",Text!O14)&gt;0,Scores!E14="High"),20,0)),0)</f>
        <v>10</v>
      </c>
      <c r="AC14" s="109">
        <f t="shared" si="6"/>
        <v>0.01</v>
      </c>
      <c r="AD14" s="109">
        <f>IF(OR(ISNUMBER(SEARCH("(strict)",Text!O14)),ISNUMBER(SEARCH("(lenient)",Text!O14))),10,0)</f>
        <v>10</v>
      </c>
      <c r="AE14" s="116">
        <f>IFERROR(IF(AND(SEARCH("(strict)",Text!P14)&gt;0,Scores!E14="Medium"),10,IF(AND(SEARCH("(strict)",Text!P14)&gt;0,Scores!E14="High"),20,0)),0)</f>
        <v>10</v>
      </c>
      <c r="AF14" s="116">
        <f t="shared" si="10"/>
        <v>0.01</v>
      </c>
      <c r="AG14" s="116">
        <f>IF(OR(ISNUMBER(SEARCH("(strict)",Text!P14)),ISNUMBER(SEARCH("(lenient)",Text!P14))),10,0)</f>
        <v>10</v>
      </c>
      <c r="AH14" s="109">
        <f>IFERROR(IF(AND(SEARCH("(strict)",Text!Q14)&gt;0,Scores!E14="Medium"),10,IF(AND(SEARCH("(strict)",Text!Q14)&gt;0,Scores!E14="High"),20,0)),0)</f>
        <v>10</v>
      </c>
      <c r="AI14" s="109">
        <f t="shared" si="11"/>
        <v>0.01</v>
      </c>
      <c r="AJ14" s="109">
        <f>IF(OR(ISNUMBER(SEARCH("(strict)",Text!Q14)),ISNUMBER(SEARCH("(lenient)",Text!Q14))),10,0)</f>
        <v>10</v>
      </c>
      <c r="AK14" s="116">
        <f>IFERROR(IF(AND(SEARCH("(strict)",Text!R14)&gt;0,Scores!E14="Medium"),10,IF(AND(SEARCH("(strict)",Text!R14)&gt;0,Scores!E14="High"),20,0)),0)</f>
        <v>10</v>
      </c>
      <c r="AL14" s="116">
        <f t="shared" si="12"/>
        <v>0.01</v>
      </c>
      <c r="AM14" s="116">
        <f>IF(OR(ISNUMBER(SEARCH("(strict)",Text!R14)),ISNUMBER(SEARCH("(lenient)",Text!R14))),10,0)</f>
        <v>10</v>
      </c>
      <c r="AN14" s="109">
        <f>IFERROR(IF(AND(SEARCH("(strict)",Text!S14)&gt;0,Scores!E14="Medium"),10,IF(AND(SEARCH("(strict)",Text!S14)&gt;0,Scores!E14="High"),20,0)),0)</f>
        <v>0</v>
      </c>
      <c r="AO14" s="109">
        <f t="shared" si="13"/>
        <v>0</v>
      </c>
      <c r="AP14" s="109">
        <f>IF(OR(ISNUMBER(SEARCH("(strict)",Text!S14)),ISNUMBER(SEARCH("(lenient)",Text!S14))),10,0)</f>
        <v>10</v>
      </c>
      <c r="AQ14" s="116">
        <f>IFERROR(IF(AND(SEARCH("(strict)",Text!T14)&gt;0,Scores!E14="Medium"),10,IF(AND(SEARCH("(strict)",Text!T14)&gt;0,Scores!E14="High"),20,0)),0)</f>
        <v>0</v>
      </c>
      <c r="AR14" s="116">
        <f t="shared" si="14"/>
        <v>0</v>
      </c>
      <c r="AS14" s="116">
        <f>IF(OR(ISNUMBER(SEARCH("(strict)",Text!T14)),ISNUMBER(SEARCH("(lenient)",Text!T14))),10,0)</f>
        <v>0</v>
      </c>
    </row>
    <row r="15" spans="1:45" ht="193.5" customHeight="1">
      <c r="A15"/>
      <c r="B15" s="3" t="s">
        <v>97</v>
      </c>
      <c r="C15" s="4" t="s">
        <v>65</v>
      </c>
      <c r="D15" s="5" t="s">
        <v>98</v>
      </c>
      <c r="E15" s="4" t="s">
        <v>47</v>
      </c>
      <c r="F15" s="4" t="s">
        <v>99</v>
      </c>
      <c r="G15" s="116">
        <f>IFERROR(IF(AND(SEARCH("(strict)",Text!H15)&gt;0,Scores!E15="Medium"),10,IF(AND(SEARCH("(strict)",Text!H15)&gt;0,Scores!E15="High"),20,0)),0)</f>
        <v>0</v>
      </c>
      <c r="H15" s="116">
        <f t="shared" si="0"/>
        <v>0</v>
      </c>
      <c r="I15" s="116">
        <f>IF(OR(ISNUMBER(SEARCH("(strict)",Text!H15)),ISNUMBER(SEARCH("(lenient)",Text!H15))),10,0)</f>
        <v>0</v>
      </c>
      <c r="J15" s="109">
        <f>IFERROR(IF(AND(SEARCH("(strict)",Text!I15)&gt;0,Scores!E15="Medium"),10,IF(AND(SEARCH("(strict)",Text!I15)&gt;0,Scores!E15="High"),20,0)),0)</f>
        <v>0</v>
      </c>
      <c r="K15" s="109">
        <f t="shared" si="1"/>
        <v>0</v>
      </c>
      <c r="L15" s="109">
        <f>IF(OR(ISNUMBER(SEARCH("(strict)",Text!I15)),ISNUMBER(SEARCH("(lenient)",Text!I15))),10,0)</f>
        <v>0</v>
      </c>
      <c r="M15" s="116">
        <f>IFERROR(IF(AND(SEARCH("(strict)",Text!J15)&gt;0,Scores!E15="Medium"),10,IF(AND(SEARCH("(strict)",Text!J15)&gt;0,Scores!E15="High"),20,0)),0)</f>
        <v>10</v>
      </c>
      <c r="N15" s="116">
        <f t="shared" si="2"/>
        <v>0.01</v>
      </c>
      <c r="O15" s="116">
        <f>IF(OR(ISNUMBER(SEARCH("(strict)",Text!J15)),ISNUMBER(SEARCH("(lenient)",Text!J15))),10,0)</f>
        <v>10</v>
      </c>
      <c r="P15" s="109">
        <f>IFERROR(IF(AND(SEARCH("(strict)",Text!K15)&gt;0,Scores!E15="Medium"),10,IF(AND(SEARCH("(strict)",Text!K15)&gt;0,Scores!E15="High"),20,0)),0)</f>
        <v>0</v>
      </c>
      <c r="Q15" s="109">
        <f t="shared" si="3"/>
        <v>0</v>
      </c>
      <c r="R15" s="109">
        <f>IF(OR(ISNUMBER(SEARCH("(strict)",Text!K15)),ISNUMBER(SEARCH("(lenient)",Text!K15))),10,0)</f>
        <v>0</v>
      </c>
      <c r="S15" s="116">
        <f>IFERROR(IF(AND(SEARCH("(strict)",Text!L15)&gt;0,Scores!E15="Medium"),10,IF(AND(SEARCH("(strict)",Text!L15)&gt;0,Scores!E15="High"),20,0)),0)</f>
        <v>10</v>
      </c>
      <c r="T15" s="116">
        <f t="shared" si="4"/>
        <v>0.01</v>
      </c>
      <c r="U15" s="116">
        <f>IF(OR(ISNUMBER(SEARCH("(strict)",Text!L15)),ISNUMBER(SEARCH("(lenient)",Text!L15))),10,0)</f>
        <v>10</v>
      </c>
      <c r="V15" s="109">
        <f>IFERROR(IF(AND(SEARCH("(strict)",Text!M15)&gt;0,Scores!E15="Medium"),10,IF(AND(SEARCH("(strict)",Text!M15)&gt;0,Scores!E15="High"),20,0)),0)</f>
        <v>10</v>
      </c>
      <c r="W15" s="109">
        <f t="shared" si="5"/>
        <v>0.01</v>
      </c>
      <c r="X15" s="109">
        <f>IF(OR(ISNUMBER(SEARCH("(strict)",Text!M15)),ISNUMBER(SEARCH("(lenient)",Text!M15))),10,0)</f>
        <v>10</v>
      </c>
      <c r="Y15" s="116">
        <f>IFERROR(IF(AND(SEARCH("(strict)",Text!N15)&gt;0,Scores!E15="Medium"),10,IF(AND(SEARCH("(strict)",Text!N15)&gt;0,Scores!E15="High"),20,0)),0)</f>
        <v>10</v>
      </c>
      <c r="Z15" s="116">
        <f t="shared" si="9"/>
        <v>0.01</v>
      </c>
      <c r="AA15" s="116">
        <f>IF(OR(ISNUMBER(SEARCH("(strict)",Text!N15)),ISNUMBER(SEARCH("(lenient)",Text!N15))),10,0)</f>
        <v>10</v>
      </c>
      <c r="AB15" s="109">
        <f>IFERROR(IF(AND(SEARCH("(strict)",Text!O15)&gt;0,Scores!E15="Medium"),10,IF(AND(SEARCH("(strict)",Text!O15)&gt;0,Scores!E15="High"),20,0)),0)</f>
        <v>10</v>
      </c>
      <c r="AC15" s="109">
        <f t="shared" si="6"/>
        <v>0.01</v>
      </c>
      <c r="AD15" s="109">
        <f>IF(OR(ISNUMBER(SEARCH("(strict)",Text!O15)),ISNUMBER(SEARCH("(lenient)",Text!O15))),10,0)</f>
        <v>10</v>
      </c>
      <c r="AE15" s="116">
        <f>IFERROR(IF(AND(SEARCH("(strict)",Text!P15)&gt;0,Scores!E15="Medium"),10,IF(AND(SEARCH("(strict)",Text!P15)&gt;0,Scores!E15="High"),20,0)),0)</f>
        <v>10</v>
      </c>
      <c r="AF15" s="116">
        <f t="shared" si="10"/>
        <v>0.01</v>
      </c>
      <c r="AG15" s="116">
        <f>IF(OR(ISNUMBER(SEARCH("(strict)",Text!P15)),ISNUMBER(SEARCH("(lenient)",Text!P15))),10,0)</f>
        <v>10</v>
      </c>
      <c r="AH15" s="109">
        <f>IFERROR(IF(AND(SEARCH("(strict)",Text!Q15)&gt;0,Scores!E15="Medium"),10,IF(AND(SEARCH("(strict)",Text!Q15)&gt;0,Scores!E15="High"),20,0)),0)</f>
        <v>10</v>
      </c>
      <c r="AI15" s="109">
        <f t="shared" si="11"/>
        <v>0.01</v>
      </c>
      <c r="AJ15" s="109">
        <f>IF(OR(ISNUMBER(SEARCH("(strict)",Text!Q15)),ISNUMBER(SEARCH("(lenient)",Text!Q15))),10,0)</f>
        <v>10</v>
      </c>
      <c r="AK15" s="116">
        <f>IFERROR(IF(AND(SEARCH("(strict)",Text!R15)&gt;0,Scores!E15="Medium"),10,IF(AND(SEARCH("(strict)",Text!R15)&gt;0,Scores!E15="High"),20,0)),0)</f>
        <v>10</v>
      </c>
      <c r="AL15" s="116">
        <f t="shared" si="12"/>
        <v>0.01</v>
      </c>
      <c r="AM15" s="116">
        <f>IF(OR(ISNUMBER(SEARCH("(strict)",Text!R15)),ISNUMBER(SEARCH("(lenient)",Text!R15))),10,0)</f>
        <v>10</v>
      </c>
      <c r="AN15" s="109">
        <f>IFERROR(IF(AND(SEARCH("(strict)",Text!S15)&gt;0,Scores!E15="Medium"),10,IF(AND(SEARCH("(strict)",Text!S15)&gt;0,Scores!E15="High"),20,0)),0)</f>
        <v>10</v>
      </c>
      <c r="AO15" s="109">
        <f t="shared" si="13"/>
        <v>0.01</v>
      </c>
      <c r="AP15" s="109">
        <f>IF(OR(ISNUMBER(SEARCH("(strict)",Text!S15)),ISNUMBER(SEARCH("(lenient)",Text!S15))),10,0)</f>
        <v>10</v>
      </c>
      <c r="AQ15" s="116">
        <f>IFERROR(IF(AND(SEARCH("(strict)",Text!T15)&gt;0,Scores!E15="Medium"),10,IF(AND(SEARCH("(strict)",Text!T15)&gt;0,Scores!E15="High"),20,0)),0)</f>
        <v>10</v>
      </c>
      <c r="AR15" s="116">
        <f t="shared" si="14"/>
        <v>0.01</v>
      </c>
      <c r="AS15" s="116">
        <f>IF(OR(ISNUMBER(SEARCH("(strict)",Text!T15)),ISNUMBER(SEARCH("(lenient)",Text!T15))),10,0)</f>
        <v>10</v>
      </c>
    </row>
    <row r="16" spans="1:45" ht="283.5" customHeight="1">
      <c r="A16"/>
      <c r="B16" s="3" t="s">
        <v>101</v>
      </c>
      <c r="C16" s="4" t="s">
        <v>65</v>
      </c>
      <c r="D16" s="5" t="s">
        <v>102</v>
      </c>
      <c r="E16" s="4" t="s">
        <v>47</v>
      </c>
      <c r="F16" s="4" t="s">
        <v>103</v>
      </c>
      <c r="G16" s="116">
        <f>IFERROR(IF(AND(SEARCH("(strict)",Text!H16)&gt;0,Scores!E16="Medium"),10,IF(AND(SEARCH("(strict)",Text!H16)&gt;0,Scores!E16="High"),20,0)),0)</f>
        <v>0</v>
      </c>
      <c r="H16" s="116">
        <f t="shared" si="0"/>
        <v>0</v>
      </c>
      <c r="I16" s="116">
        <f>IF(OR(ISNUMBER(SEARCH("(strict)",Text!H16)),ISNUMBER(SEARCH("(lenient)",Text!H16))),10,0)</f>
        <v>0</v>
      </c>
      <c r="J16" s="109">
        <f>IFERROR(IF(AND(SEARCH("(strict)",Text!I16)&gt;0,Scores!E16="Medium"),10,IF(AND(SEARCH("(strict)",Text!I16)&gt;0,Scores!E16="High"),20,0)),0)</f>
        <v>0</v>
      </c>
      <c r="K16" s="109">
        <f t="shared" si="1"/>
        <v>0</v>
      </c>
      <c r="L16" s="109">
        <f>IF(OR(ISNUMBER(SEARCH("(strict)",Text!I16)),ISNUMBER(SEARCH("(lenient)",Text!I16))),10,0)</f>
        <v>10</v>
      </c>
      <c r="M16" s="116">
        <f>IFERROR(IF(AND(SEARCH("(strict)",Text!J16)&gt;0,Scores!E16="Medium"),10,IF(AND(SEARCH("(strict)",Text!J16)&gt;0,Scores!E16="High"),20,0)),0)</f>
        <v>0</v>
      </c>
      <c r="N16" s="116">
        <f t="shared" si="2"/>
        <v>0</v>
      </c>
      <c r="O16" s="116">
        <f>IF(OR(ISNUMBER(SEARCH("(strict)",Text!J16)),ISNUMBER(SEARCH("(lenient)",Text!J16))),10,0)</f>
        <v>10</v>
      </c>
      <c r="P16" s="109">
        <f>IFERROR(IF(AND(SEARCH("(strict)",Text!K16)&gt;0,Scores!E16="Medium"),10,IF(AND(SEARCH("(strict)",Text!K16)&gt;0,Scores!E16="High"),20,0)),0)</f>
        <v>0</v>
      </c>
      <c r="Q16" s="109">
        <f t="shared" si="3"/>
        <v>0</v>
      </c>
      <c r="R16" s="109">
        <f>IF(OR(ISNUMBER(SEARCH("(strict)",Text!K16)),ISNUMBER(SEARCH("(lenient)",Text!K16))),10,0)</f>
        <v>10</v>
      </c>
      <c r="S16" s="116">
        <f>IFERROR(IF(AND(SEARCH("(strict)",Text!L16)&gt;0,Scores!E16="Medium"),10,IF(AND(SEARCH("(strict)",Text!L16)&gt;0,Scores!E16="High"),20,0)),0)</f>
        <v>10</v>
      </c>
      <c r="T16" s="116">
        <f t="shared" si="4"/>
        <v>0.01</v>
      </c>
      <c r="U16" s="116">
        <f>IF(OR(ISNUMBER(SEARCH("(strict)",Text!L16)),ISNUMBER(SEARCH("(lenient)",Text!L16))),10,0)</f>
        <v>10</v>
      </c>
      <c r="V16" s="109">
        <f>IFERROR(IF(AND(SEARCH("(strict)",Text!M16)&gt;0,Scores!E16="Medium"),10,IF(AND(SEARCH("(strict)",Text!M16)&gt;0,Scores!E16="High"),20,0)),0)</f>
        <v>10</v>
      </c>
      <c r="W16" s="109">
        <f t="shared" si="5"/>
        <v>0.01</v>
      </c>
      <c r="X16" s="109">
        <f>IF(OR(ISNUMBER(SEARCH("(strict)",Text!M16)),ISNUMBER(SEARCH("(lenient)",Text!M16))),10,0)</f>
        <v>10</v>
      </c>
      <c r="Y16" s="116">
        <f>IFERROR(IF(AND(SEARCH("(strict)",Text!N16)&gt;0,Scores!E16="Medium"),10,IF(AND(SEARCH("(strict)",Text!N16)&gt;0,Scores!E16="High"),20,0)),0)</f>
        <v>10</v>
      </c>
      <c r="Z16" s="116">
        <f t="shared" si="9"/>
        <v>0.01</v>
      </c>
      <c r="AA16" s="116">
        <f>IF(OR(ISNUMBER(SEARCH("(strict)",Text!N16)),ISNUMBER(SEARCH("(lenient)",Text!N16))),10,0)</f>
        <v>10</v>
      </c>
      <c r="AB16" s="109">
        <f>IFERROR(IF(AND(SEARCH("(strict)",Text!O16)&gt;0,Scores!E16="Medium"),10,IF(AND(SEARCH("(strict)",Text!O16)&gt;0,Scores!E16="High"),20,0)),0)</f>
        <v>10</v>
      </c>
      <c r="AC16" s="109">
        <f t="shared" si="6"/>
        <v>0.01</v>
      </c>
      <c r="AD16" s="109">
        <f>IF(OR(ISNUMBER(SEARCH("(strict)",Text!O16)),ISNUMBER(SEARCH("(lenient)",Text!O16))),10,0)</f>
        <v>10</v>
      </c>
      <c r="AE16" s="116">
        <f>IFERROR(IF(AND(SEARCH("(strict)",Text!P16)&gt;0,Scores!E16="Medium"),10,IF(AND(SEARCH("(strict)",Text!P16)&gt;0,Scores!E16="High"),20,0)),0)</f>
        <v>10</v>
      </c>
      <c r="AF16" s="116">
        <f t="shared" si="10"/>
        <v>0.01</v>
      </c>
      <c r="AG16" s="116">
        <f>IF(OR(ISNUMBER(SEARCH("(strict)",Text!P16)),ISNUMBER(SEARCH("(lenient)",Text!P16))),10,0)</f>
        <v>10</v>
      </c>
      <c r="AH16" s="109">
        <f>IFERROR(IF(AND(SEARCH("(strict)",Text!Q16)&gt;0,Scores!E16="Medium"),10,IF(AND(SEARCH("(strict)",Text!Q16)&gt;0,Scores!E16="High"),20,0)),0)</f>
        <v>10</v>
      </c>
      <c r="AI16" s="109">
        <f t="shared" si="11"/>
        <v>0.01</v>
      </c>
      <c r="AJ16" s="109">
        <f>IF(OR(ISNUMBER(SEARCH("(strict)",Text!Q16)),ISNUMBER(SEARCH("(lenient)",Text!Q16))),10,0)</f>
        <v>10</v>
      </c>
      <c r="AK16" s="116">
        <f>IFERROR(IF(AND(SEARCH("(strict)",Text!R16)&gt;0,Scores!E16="Medium"),10,IF(AND(SEARCH("(strict)",Text!R16)&gt;0,Scores!E16="High"),20,0)),0)</f>
        <v>10</v>
      </c>
      <c r="AL16" s="116">
        <f t="shared" si="12"/>
        <v>0.01</v>
      </c>
      <c r="AM16" s="116">
        <f>IF(OR(ISNUMBER(SEARCH("(strict)",Text!R16)),ISNUMBER(SEARCH("(lenient)",Text!R16))),10,0)</f>
        <v>10</v>
      </c>
      <c r="AN16" s="109">
        <f>IFERROR(IF(AND(SEARCH("(strict)",Text!S16)&gt;0,Scores!E16="Medium"),10,IF(AND(SEARCH("(strict)",Text!S16)&gt;0,Scores!E16="High"),20,0)),0)</f>
        <v>10</v>
      </c>
      <c r="AO16" s="109">
        <f t="shared" si="13"/>
        <v>0.01</v>
      </c>
      <c r="AP16" s="109">
        <f>IF(OR(ISNUMBER(SEARCH("(strict)",Text!S16)),ISNUMBER(SEARCH("(lenient)",Text!S16))),10,0)</f>
        <v>10</v>
      </c>
      <c r="AQ16" s="116">
        <f>IFERROR(IF(AND(SEARCH("(strict)",Text!T16)&gt;0,Scores!E16="Medium"),10,IF(AND(SEARCH("(strict)",Text!T16)&gt;0,Scores!E16="High"),20,0)),0)</f>
        <v>0</v>
      </c>
      <c r="AR16" s="116">
        <f t="shared" si="14"/>
        <v>0</v>
      </c>
      <c r="AS16" s="116">
        <f>IF(OR(ISNUMBER(SEARCH("(strict)",Text!T16)),ISNUMBER(SEARCH("(lenient)",Text!T16))),10,0)</f>
        <v>0</v>
      </c>
    </row>
    <row r="17" spans="1:45" ht="117.75" customHeight="1">
      <c r="A17"/>
      <c r="B17" s="3" t="s">
        <v>106</v>
      </c>
      <c r="C17" s="4" t="s">
        <v>65</v>
      </c>
      <c r="D17" s="5" t="s">
        <v>107</v>
      </c>
      <c r="E17" s="4" t="s">
        <v>47</v>
      </c>
      <c r="F17" s="4" t="s">
        <v>108</v>
      </c>
      <c r="G17" s="116">
        <f>IFERROR(IF(AND(SEARCH("(strict)",Text!H17)&gt;0,Scores!E17="Medium"),10,IF(AND(SEARCH("(strict)",Text!H17)&gt;0,Scores!E17="High"),20,0)),0)</f>
        <v>0</v>
      </c>
      <c r="H17" s="116">
        <f t="shared" si="0"/>
        <v>0</v>
      </c>
      <c r="I17" s="116">
        <f>IF(OR(ISNUMBER(SEARCH("(strict)",Text!H17)),ISNUMBER(SEARCH("(lenient)",Text!H17))),10,0)</f>
        <v>0</v>
      </c>
      <c r="J17" s="109">
        <f>IFERROR(IF(AND(SEARCH("(strict)",Text!I17)&gt;0,Scores!E17="Medium"),10,IF(AND(SEARCH("(strict)",Text!I17)&gt;0,Scores!E17="High"),20,0)),0)</f>
        <v>0</v>
      </c>
      <c r="K17" s="109">
        <f t="shared" si="1"/>
        <v>0</v>
      </c>
      <c r="L17" s="109">
        <f>IF(OR(ISNUMBER(SEARCH("(strict)",Text!I17)),ISNUMBER(SEARCH("(lenient)",Text!I17))),10,0)</f>
        <v>10</v>
      </c>
      <c r="M17" s="116">
        <f>IFERROR(IF(AND(SEARCH("(strict)",Text!J17)&gt;0,Scores!E17="Medium"),10,IF(AND(SEARCH("(strict)",Text!J17)&gt;0,Scores!E17="High"),20,0)),0)</f>
        <v>10</v>
      </c>
      <c r="N17" s="116">
        <f t="shared" si="2"/>
        <v>0.01</v>
      </c>
      <c r="O17" s="116">
        <f>IF(OR(ISNUMBER(SEARCH("(strict)",Text!J17)),ISNUMBER(SEARCH("(lenient)",Text!J17))),10,0)</f>
        <v>10</v>
      </c>
      <c r="P17" s="109">
        <f>IFERROR(IF(AND(SEARCH("(strict)",Text!K17)&gt;0,Scores!E17="Medium"),10,IF(AND(SEARCH("(strict)",Text!K17)&gt;0,Scores!E17="High"),20,0)),0)</f>
        <v>0</v>
      </c>
      <c r="Q17" s="109">
        <f t="shared" si="3"/>
        <v>0</v>
      </c>
      <c r="R17" s="109">
        <f>IF(OR(ISNUMBER(SEARCH("(strict)",Text!K17)),ISNUMBER(SEARCH("(lenient)",Text!K17))),10,0)</f>
        <v>10</v>
      </c>
      <c r="S17" s="116">
        <f>IFERROR(IF(AND(SEARCH("(strict)",Text!L17)&gt;0,Scores!E17="Medium"),10,IF(AND(SEARCH("(strict)",Text!L17)&gt;0,Scores!E17="High"),20,0)),0)</f>
        <v>0</v>
      </c>
      <c r="T17" s="116">
        <f t="shared" si="4"/>
        <v>0</v>
      </c>
      <c r="U17" s="116">
        <f>IF(OR(ISNUMBER(SEARCH("(strict)",Text!L17)),ISNUMBER(SEARCH("(lenient)",Text!L17))),10,0)</f>
        <v>0</v>
      </c>
      <c r="V17" s="109">
        <f>IFERROR(IF(AND(SEARCH("(strict)",Text!M17)&gt;0,Scores!E17="Medium"),10,IF(AND(SEARCH("(strict)",Text!M17)&gt;0,Scores!E17="High"),20,0)),0)</f>
        <v>10</v>
      </c>
      <c r="W17" s="109">
        <f t="shared" si="5"/>
        <v>0.01</v>
      </c>
      <c r="X17" s="109">
        <f>IF(OR(ISNUMBER(SEARCH("(strict)",Text!M17)),ISNUMBER(SEARCH("(lenient)",Text!M17))),10,0)</f>
        <v>10</v>
      </c>
      <c r="Y17" s="116">
        <f>IFERROR(IF(AND(SEARCH("(strict)",Text!N17)&gt;0,Scores!E17="Medium"),10,IF(AND(SEARCH("(strict)",Text!N17)&gt;0,Scores!E17="High"),20,0)),0)</f>
        <v>10</v>
      </c>
      <c r="Z17" s="116">
        <f t="shared" si="9"/>
        <v>0.01</v>
      </c>
      <c r="AA17" s="116">
        <f>IF(OR(ISNUMBER(SEARCH("(strict)",Text!N17)),ISNUMBER(SEARCH("(lenient)",Text!N17))),10,0)</f>
        <v>10</v>
      </c>
      <c r="AB17" s="109">
        <f>IFERROR(IF(AND(SEARCH("(strict)",Text!O17)&gt;0,Scores!E17="Medium"),10,IF(AND(SEARCH("(strict)",Text!O17)&gt;0,Scores!E17="High"),20,0)),0)</f>
        <v>10</v>
      </c>
      <c r="AC17" s="109">
        <f t="shared" si="6"/>
        <v>0.01</v>
      </c>
      <c r="AD17" s="109">
        <f>IF(OR(ISNUMBER(SEARCH("(strict)",Text!O17)),ISNUMBER(SEARCH("(lenient)",Text!O17))),10,0)</f>
        <v>10</v>
      </c>
      <c r="AE17" s="116">
        <f>IFERROR(IF(AND(SEARCH("(strict)",Text!P17)&gt;0,Scores!E17="Medium"),10,IF(AND(SEARCH("(strict)",Text!P17)&gt;0,Scores!E17="High"),20,0)),0)</f>
        <v>10</v>
      </c>
      <c r="AF17" s="116">
        <f t="shared" si="10"/>
        <v>0.01</v>
      </c>
      <c r="AG17" s="116">
        <f>IF(OR(ISNUMBER(SEARCH("(strict)",Text!P17)),ISNUMBER(SEARCH("(lenient)",Text!P17))),10,0)</f>
        <v>10</v>
      </c>
      <c r="AH17" s="109">
        <f>IFERROR(IF(AND(SEARCH("(strict)",Text!Q17)&gt;0,Scores!E17="Medium"),10,IF(AND(SEARCH("(strict)",Text!Q17)&gt;0,Scores!E17="High"),20,0)),0)</f>
        <v>10</v>
      </c>
      <c r="AI17" s="109">
        <f t="shared" si="11"/>
        <v>0.01</v>
      </c>
      <c r="AJ17" s="109">
        <f>IF(OR(ISNUMBER(SEARCH("(strict)",Text!Q17)),ISNUMBER(SEARCH("(lenient)",Text!Q17))),10,0)</f>
        <v>10</v>
      </c>
      <c r="AK17" s="116">
        <f>IFERROR(IF(AND(SEARCH("(strict)",Text!R17)&gt;0,Scores!E17="Medium"),10,IF(AND(SEARCH("(strict)",Text!R17)&gt;0,Scores!E17="High"),20,0)),0)</f>
        <v>10</v>
      </c>
      <c r="AL17" s="116">
        <f t="shared" si="12"/>
        <v>0.01</v>
      </c>
      <c r="AM17" s="116">
        <f>IF(OR(ISNUMBER(SEARCH("(strict)",Text!R17)),ISNUMBER(SEARCH("(lenient)",Text!R17))),10,0)</f>
        <v>10</v>
      </c>
      <c r="AN17" s="109">
        <f>IFERROR(IF(AND(SEARCH("(strict)",Text!S17)&gt;0,Scores!E17="Medium"),10,IF(AND(SEARCH("(strict)",Text!S17)&gt;0,Scores!E17="High"),20,0)),0)</f>
        <v>10</v>
      </c>
      <c r="AO17" s="109">
        <f t="shared" si="13"/>
        <v>0.01</v>
      </c>
      <c r="AP17" s="109">
        <f>IF(OR(ISNUMBER(SEARCH("(strict)",Text!S17)),ISNUMBER(SEARCH("(lenient)",Text!S17))),10,0)</f>
        <v>10</v>
      </c>
      <c r="AQ17" s="116">
        <f>IFERROR(IF(AND(SEARCH("(strict)",Text!T17)&gt;0,Scores!E17="Medium"),10,IF(AND(SEARCH("(strict)",Text!T17)&gt;0,Scores!E17="High"),20,0)),0)</f>
        <v>0</v>
      </c>
      <c r="AR17" s="116">
        <f t="shared" si="14"/>
        <v>0</v>
      </c>
      <c r="AS17" s="116">
        <f>IF(OR(ISNUMBER(SEARCH("(strict)",Text!T17)),ISNUMBER(SEARCH("(lenient)",Text!T17))),10,0)</f>
        <v>10</v>
      </c>
    </row>
    <row r="18" spans="1:45" ht="78" customHeight="1">
      <c r="A18"/>
      <c r="B18" s="3" t="s">
        <v>111</v>
      </c>
      <c r="C18" s="4" t="s">
        <v>65</v>
      </c>
      <c r="D18" s="5" t="s">
        <v>112</v>
      </c>
      <c r="E18" s="4" t="s">
        <v>47</v>
      </c>
      <c r="F18" s="4" t="s">
        <v>113</v>
      </c>
      <c r="G18" s="116">
        <f>IFERROR(IF(AND(SEARCH("(strict)",Text!H18)&gt;0,Scores!E18="Medium"),10,IF(AND(SEARCH("(strict)",Text!H18)&gt;0,Scores!E18="High"),20,0)),0)</f>
        <v>0</v>
      </c>
      <c r="H18" s="116">
        <f t="shared" si="0"/>
        <v>0</v>
      </c>
      <c r="I18" s="116">
        <f>IF(OR(ISNUMBER(SEARCH("(strict)",Text!H18)),ISNUMBER(SEARCH("(lenient)",Text!H18))),10,0)</f>
        <v>0</v>
      </c>
      <c r="J18" s="109">
        <f>IFERROR(IF(AND(SEARCH("(strict)",Text!I18)&gt;0,Scores!E18="Medium"),10,IF(AND(SEARCH("(strict)",Text!I18)&gt;0,Scores!E18="High"),20,0)),0)</f>
        <v>0</v>
      </c>
      <c r="K18" s="109">
        <f t="shared" si="1"/>
        <v>0</v>
      </c>
      <c r="L18" s="109">
        <f>IF(OR(ISNUMBER(SEARCH("(strict)",Text!I18)),ISNUMBER(SEARCH("(lenient)",Text!I18))),10,0)</f>
        <v>10</v>
      </c>
      <c r="M18" s="116">
        <f>IFERROR(IF(AND(SEARCH("(strict)",Text!J18)&gt;0,Scores!E18="Medium"),10,IF(AND(SEARCH("(strict)",Text!J18)&gt;0,Scores!E18="High"),20,0)),0)</f>
        <v>10</v>
      </c>
      <c r="N18" s="116">
        <f t="shared" si="2"/>
        <v>0.01</v>
      </c>
      <c r="O18" s="116">
        <f>IF(OR(ISNUMBER(SEARCH("(strict)",Text!J18)),ISNUMBER(SEARCH("(lenient)",Text!J18))),10,0)</f>
        <v>10</v>
      </c>
      <c r="P18" s="109">
        <f>IFERROR(IF(AND(SEARCH("(strict)",Text!K18)&gt;0,Scores!E18="Medium"),10,IF(AND(SEARCH("(strict)",Text!K18)&gt;0,Scores!E18="High"),20,0)),0)</f>
        <v>0</v>
      </c>
      <c r="Q18" s="109">
        <f t="shared" si="3"/>
        <v>0</v>
      </c>
      <c r="R18" s="109">
        <f>IF(OR(ISNUMBER(SEARCH("(strict)",Text!K18)),ISNUMBER(SEARCH("(lenient)",Text!K18))),10,0)</f>
        <v>10</v>
      </c>
      <c r="S18" s="116">
        <f>IFERROR(IF(AND(SEARCH("(strict)",Text!L18)&gt;0,Scores!E18="Medium"),10,IF(AND(SEARCH("(strict)",Text!L18)&gt;0,Scores!E18="High"),20,0)),0)</f>
        <v>0</v>
      </c>
      <c r="T18" s="116">
        <f t="shared" si="4"/>
        <v>0</v>
      </c>
      <c r="U18" s="116">
        <f>IF(OR(ISNUMBER(SEARCH("(strict)",Text!L18)),ISNUMBER(SEARCH("(lenient)",Text!L18))),10,0)</f>
        <v>10</v>
      </c>
      <c r="V18" s="109">
        <f>IFERROR(IF(AND(SEARCH("(strict)",Text!M18)&gt;0,Scores!E18="Medium"),10,IF(AND(SEARCH("(strict)",Text!M18)&gt;0,Scores!E18="High"),20,0)),0)</f>
        <v>0</v>
      </c>
      <c r="W18" s="109">
        <f t="shared" si="5"/>
        <v>0</v>
      </c>
      <c r="X18" s="109">
        <f>IF(OR(ISNUMBER(SEARCH("(strict)",Text!M18)),ISNUMBER(SEARCH("(lenient)",Text!M18))),10,0)</f>
        <v>10</v>
      </c>
      <c r="Y18" s="116">
        <f>IFERROR(IF(AND(SEARCH("(strict)",Text!N18)&gt;0,Scores!E18="Medium"),10,IF(AND(SEARCH("(strict)",Text!N18)&gt;0,Scores!E18="High"),20,0)),0)</f>
        <v>10</v>
      </c>
      <c r="Z18" s="116">
        <f t="shared" si="9"/>
        <v>0.01</v>
      </c>
      <c r="AA18" s="116">
        <f>IF(OR(ISNUMBER(SEARCH("(strict)",Text!N18)),ISNUMBER(SEARCH("(lenient)",Text!N18))),10,0)</f>
        <v>10</v>
      </c>
      <c r="AB18" s="109">
        <f>IFERROR(IF(AND(SEARCH("(strict)",Text!O18)&gt;0,Scores!E18="Medium"),10,IF(AND(SEARCH("(strict)",Text!O18)&gt;0,Scores!E18="High"),20,0)),0)</f>
        <v>10</v>
      </c>
      <c r="AC18" s="109">
        <f t="shared" si="6"/>
        <v>0.01</v>
      </c>
      <c r="AD18" s="109">
        <f>IF(OR(ISNUMBER(SEARCH("(strict)",Text!O18)),ISNUMBER(SEARCH("(lenient)",Text!O18))),10,0)</f>
        <v>10</v>
      </c>
      <c r="AE18" s="116">
        <f>IFERROR(IF(AND(SEARCH("(strict)",Text!P18)&gt;0,Scores!E18="Medium"),10,IF(AND(SEARCH("(strict)",Text!P18)&gt;0,Scores!E18="High"),20,0)),0)</f>
        <v>10</v>
      </c>
      <c r="AF18" s="116">
        <f t="shared" si="10"/>
        <v>0.01</v>
      </c>
      <c r="AG18" s="116">
        <f>IF(OR(ISNUMBER(SEARCH("(strict)",Text!P18)),ISNUMBER(SEARCH("(lenient)",Text!P18))),10,0)</f>
        <v>10</v>
      </c>
      <c r="AH18" s="109">
        <f>IFERROR(IF(AND(SEARCH("(strict)",Text!Q18)&gt;0,Scores!E18="Medium"),10,IF(AND(SEARCH("(strict)",Text!Q18)&gt;0,Scores!E18="High"),20,0)),0)</f>
        <v>10</v>
      </c>
      <c r="AI18" s="109">
        <f t="shared" si="11"/>
        <v>0.01</v>
      </c>
      <c r="AJ18" s="109">
        <f>IF(OR(ISNUMBER(SEARCH("(strict)",Text!Q18)),ISNUMBER(SEARCH("(lenient)",Text!Q18))),10,0)</f>
        <v>10</v>
      </c>
      <c r="AK18" s="116">
        <f>IFERROR(IF(AND(SEARCH("(strict)",Text!R18)&gt;0,Scores!E18="Medium"),10,IF(AND(SEARCH("(strict)",Text!R18)&gt;0,Scores!E18="High"),20,0)),0)</f>
        <v>10</v>
      </c>
      <c r="AL18" s="116">
        <f t="shared" si="12"/>
        <v>0.01</v>
      </c>
      <c r="AM18" s="116">
        <f>IF(OR(ISNUMBER(SEARCH("(strict)",Text!R18)),ISNUMBER(SEARCH("(lenient)",Text!R18))),10,0)</f>
        <v>10</v>
      </c>
      <c r="AN18" s="109">
        <f>IFERROR(IF(AND(SEARCH("(strict)",Text!S18)&gt;0,Scores!E18="Medium"),10,IF(AND(SEARCH("(strict)",Text!S18)&gt;0,Scores!E18="High"),20,0)),0)</f>
        <v>10</v>
      </c>
      <c r="AO18" s="109">
        <f t="shared" si="13"/>
        <v>0.01</v>
      </c>
      <c r="AP18" s="109">
        <f>IF(OR(ISNUMBER(SEARCH("(strict)",Text!S18)),ISNUMBER(SEARCH("(lenient)",Text!S18))),10,0)</f>
        <v>10</v>
      </c>
      <c r="AQ18" s="116">
        <f>IFERROR(IF(AND(SEARCH("(strict)",Text!T18)&gt;0,Scores!E18="Medium"),10,IF(AND(SEARCH("(strict)",Text!T18)&gt;0,Scores!E18="High"),20,0)),0)</f>
        <v>10</v>
      </c>
      <c r="AR18" s="116">
        <f t="shared" si="14"/>
        <v>0.01</v>
      </c>
      <c r="AS18" s="116">
        <f>IF(OR(ISNUMBER(SEARCH("(strict)",Text!T18)),ISNUMBER(SEARCH("(lenient)",Text!T18))),10,0)</f>
        <v>10</v>
      </c>
    </row>
    <row r="19" spans="1:45" ht="79.5" customHeight="1">
      <c r="A19"/>
      <c r="B19" s="3" t="s">
        <v>115</v>
      </c>
      <c r="C19" s="4" t="s">
        <v>65</v>
      </c>
      <c r="D19" s="5" t="s">
        <v>116</v>
      </c>
      <c r="E19" s="4" t="s">
        <v>47</v>
      </c>
      <c r="F19" s="4" t="s">
        <v>117</v>
      </c>
      <c r="G19" s="116">
        <f>IFERROR(IF(AND(SEARCH("(strict)",Text!H19)&gt;0,Scores!E19="Medium"),10,IF(AND(SEARCH("(strict)",Text!H19)&gt;0,Scores!E19="High"),20,0)),0)</f>
        <v>0</v>
      </c>
      <c r="H19" s="116">
        <f t="shared" si="0"/>
        <v>0</v>
      </c>
      <c r="I19" s="116">
        <f>IF(OR(ISNUMBER(SEARCH("(strict)",Text!H19)),ISNUMBER(SEARCH("(lenient)",Text!H19))),10,0)</f>
        <v>0</v>
      </c>
      <c r="J19" s="109">
        <f>IFERROR(IF(AND(SEARCH("(strict)",Text!I19)&gt;0,Scores!E19="Medium"),10,IF(AND(SEARCH("(strict)",Text!I19)&gt;0,Scores!E19="High"),20,0)),0)</f>
        <v>0</v>
      </c>
      <c r="K19" s="109">
        <f t="shared" si="1"/>
        <v>0</v>
      </c>
      <c r="L19" s="109">
        <f>IF(OR(ISNUMBER(SEARCH("(strict)",Text!I19)),ISNUMBER(SEARCH("(lenient)",Text!I19))),10,0)</f>
        <v>10</v>
      </c>
      <c r="M19" s="116">
        <f>IFERROR(IF(AND(SEARCH("(strict)",Text!J19)&gt;0,Scores!E19="Medium"),10,IF(AND(SEARCH("(strict)",Text!J19)&gt;0,Scores!E19="High"),20,0)),0)</f>
        <v>0</v>
      </c>
      <c r="N19" s="116">
        <f t="shared" si="2"/>
        <v>0</v>
      </c>
      <c r="O19" s="116">
        <f>IF(OR(ISNUMBER(SEARCH("(strict)",Text!J19)),ISNUMBER(SEARCH("(lenient)",Text!J19))),10,0)</f>
        <v>0</v>
      </c>
      <c r="P19" s="109">
        <f>IFERROR(IF(AND(SEARCH("(strict)",Text!K19)&gt;0,Scores!E19="Medium"),10,IF(AND(SEARCH("(strict)",Text!K19)&gt;0,Scores!E19="High"),20,0)),0)</f>
        <v>0</v>
      </c>
      <c r="Q19" s="109">
        <f t="shared" si="3"/>
        <v>0</v>
      </c>
      <c r="R19" s="109">
        <f>IF(OR(ISNUMBER(SEARCH("(strict)",Text!K19)),ISNUMBER(SEARCH("(lenient)",Text!K19))),10,0)</f>
        <v>0</v>
      </c>
      <c r="S19" s="116">
        <f>IFERROR(IF(AND(SEARCH("(strict)",Text!L19)&gt;0,Scores!E19="Medium"),10,IF(AND(SEARCH("(strict)",Text!L19)&gt;0,Scores!E19="High"),20,0)),0)</f>
        <v>0</v>
      </c>
      <c r="T19" s="116">
        <f t="shared" si="4"/>
        <v>0</v>
      </c>
      <c r="U19" s="116">
        <f>IF(OR(ISNUMBER(SEARCH("(strict)",Text!L19)),ISNUMBER(SEARCH("(lenient)",Text!L19))),10,0)</f>
        <v>0</v>
      </c>
      <c r="V19" s="109">
        <f>IFERROR(IF(AND(SEARCH("(strict)",Text!M19)&gt;0,Scores!E19="Medium"),10,IF(AND(SEARCH("(strict)",Text!M19)&gt;0,Scores!E19="High"),20,0)),0)</f>
        <v>0</v>
      </c>
      <c r="W19" s="109">
        <f t="shared" si="5"/>
        <v>0</v>
      </c>
      <c r="X19" s="109">
        <f>IF(OR(ISNUMBER(SEARCH("(strict)",Text!M19)),ISNUMBER(SEARCH("(lenient)",Text!M19))),10,0)</f>
        <v>10</v>
      </c>
      <c r="Y19" s="116">
        <f>IFERROR(IF(AND(SEARCH("(strict)",Text!N19)&gt;0,Scores!E19="Medium"),10,IF(AND(SEARCH("(strict)",Text!N19)&gt;0,Scores!E19="High"),20,0)),0)</f>
        <v>10</v>
      </c>
      <c r="Z19" s="116">
        <f t="shared" si="9"/>
        <v>0.01</v>
      </c>
      <c r="AA19" s="116">
        <f>IF(OR(ISNUMBER(SEARCH("(strict)",Text!N19)),ISNUMBER(SEARCH("(lenient)",Text!N19))),10,0)</f>
        <v>10</v>
      </c>
      <c r="AB19" s="109">
        <f>IFERROR(IF(AND(SEARCH("(strict)",Text!O19)&gt;0,Scores!E19="Medium"),10,IF(AND(SEARCH("(strict)",Text!O19)&gt;0,Scores!E19="High"),20,0)),0)</f>
        <v>0</v>
      </c>
      <c r="AC19" s="109">
        <f t="shared" si="6"/>
        <v>0</v>
      </c>
      <c r="AD19" s="109">
        <f>IF(OR(ISNUMBER(SEARCH("(strict)",Text!O19)),ISNUMBER(SEARCH("(lenient)",Text!O19))),10,0)</f>
        <v>0</v>
      </c>
      <c r="AE19" s="116">
        <f>IFERROR(IF(AND(SEARCH("(strict)",Text!P19)&gt;0,Scores!E19="Medium"),10,IF(AND(SEARCH("(strict)",Text!P19)&gt;0,Scores!E19="High"),20,0)),0)</f>
        <v>10</v>
      </c>
      <c r="AF19" s="116">
        <f t="shared" si="10"/>
        <v>0.01</v>
      </c>
      <c r="AG19" s="116">
        <f>IF(OR(ISNUMBER(SEARCH("(strict)",Text!P19)),ISNUMBER(SEARCH("(lenient)",Text!P19))),10,0)</f>
        <v>10</v>
      </c>
      <c r="AH19" s="109">
        <f>IFERROR(IF(AND(SEARCH("(strict)",Text!Q19)&gt;0,Scores!E19="Medium"),10,IF(AND(SEARCH("(strict)",Text!Q19)&gt;0,Scores!E19="High"),20,0)),0)</f>
        <v>10</v>
      </c>
      <c r="AI19" s="109">
        <f t="shared" si="11"/>
        <v>0.01</v>
      </c>
      <c r="AJ19" s="109">
        <f>IF(OR(ISNUMBER(SEARCH("(strict)",Text!Q19)),ISNUMBER(SEARCH("(lenient)",Text!Q19))),10,0)</f>
        <v>10</v>
      </c>
      <c r="AK19" s="116">
        <f>IFERROR(IF(AND(SEARCH("(strict)",Text!R19)&gt;0,Scores!E19="Medium"),10,IF(AND(SEARCH("(strict)",Text!R19)&gt;0,Scores!E19="High"),20,0)),0)</f>
        <v>0</v>
      </c>
      <c r="AL19" s="116">
        <f t="shared" si="12"/>
        <v>0</v>
      </c>
      <c r="AM19" s="116">
        <f>IF(OR(ISNUMBER(SEARCH("(strict)",Text!R19)),ISNUMBER(SEARCH("(lenient)",Text!R19))),10,0)</f>
        <v>0</v>
      </c>
      <c r="AN19" s="109">
        <f>IFERROR(IF(AND(SEARCH("(strict)",Text!S19)&gt;0,Scores!E19="Medium"),10,IF(AND(SEARCH("(strict)",Text!S19)&gt;0,Scores!E19="High"),20,0)),0)</f>
        <v>0</v>
      </c>
      <c r="AO19" s="109">
        <f t="shared" si="13"/>
        <v>0</v>
      </c>
      <c r="AP19" s="109">
        <f>IF(OR(ISNUMBER(SEARCH("(strict)",Text!S19)),ISNUMBER(SEARCH("(lenient)",Text!S19))),10,0)</f>
        <v>0</v>
      </c>
      <c r="AQ19" s="116">
        <f>IFERROR(IF(AND(SEARCH("(strict)",Text!T19)&gt;0,Scores!E19="Medium"),10,IF(AND(SEARCH("(strict)",Text!T19)&gt;0,Scores!E19="High"),20,0)),0)</f>
        <v>10</v>
      </c>
      <c r="AR19" s="116">
        <f t="shared" si="14"/>
        <v>0.01</v>
      </c>
      <c r="AS19" s="116">
        <f>IF(OR(ISNUMBER(SEARCH("(strict)",Text!T19)),ISNUMBER(SEARCH("(lenient)",Text!T19))),10,0)</f>
        <v>10</v>
      </c>
    </row>
    <row r="20" spans="1:45" ht="28.5" customHeight="1">
      <c r="A20"/>
      <c r="B20" s="3" t="s">
        <v>120</v>
      </c>
      <c r="C20" s="4" t="s">
        <v>65</v>
      </c>
      <c r="D20" s="5" t="s">
        <v>121</v>
      </c>
      <c r="E20" s="4" t="s">
        <v>47</v>
      </c>
      <c r="F20" s="4" t="s">
        <v>122</v>
      </c>
      <c r="G20" s="116">
        <f>IFERROR(IF(AND(SEARCH("(strict)",Text!H20)&gt;0,Scores!E20="Medium"),10,IF(AND(SEARCH("(strict)",Text!H20)&gt;0,Scores!E20="High"),20,0)),0)</f>
        <v>0</v>
      </c>
      <c r="H20" s="116">
        <f t="shared" si="0"/>
        <v>0</v>
      </c>
      <c r="I20" s="116">
        <f>IF(OR(ISNUMBER(SEARCH("(strict)",Text!H20)),ISNUMBER(SEARCH("(lenient)",Text!H20))),10,0)</f>
        <v>0</v>
      </c>
      <c r="J20" s="109">
        <f>IFERROR(IF(AND(SEARCH("(strict)",Text!I20)&gt;0,Scores!E20="Medium"),10,IF(AND(SEARCH("(strict)",Text!I20)&gt;0,Scores!E20="High"),20,0)),0)</f>
        <v>0</v>
      </c>
      <c r="K20" s="109">
        <f t="shared" si="1"/>
        <v>0</v>
      </c>
      <c r="L20" s="109">
        <f>IF(OR(ISNUMBER(SEARCH("(strict)",Text!I20)),ISNUMBER(SEARCH("(lenient)",Text!I20))),10,0)</f>
        <v>0</v>
      </c>
      <c r="M20" s="116">
        <f>IFERROR(IF(AND(SEARCH("(strict)",Text!J20)&gt;0,Scores!E20="Medium"),10,IF(AND(SEARCH("(strict)",Text!J20)&gt;0,Scores!E20="High"),20,0)),0)</f>
        <v>0</v>
      </c>
      <c r="N20" s="116">
        <f t="shared" si="2"/>
        <v>0</v>
      </c>
      <c r="O20" s="116">
        <f>IF(OR(ISNUMBER(SEARCH("(strict)",Text!J20)),ISNUMBER(SEARCH("(lenient)",Text!J20))),10,0)</f>
        <v>0</v>
      </c>
      <c r="P20" s="109">
        <f>IFERROR(IF(AND(SEARCH("(strict)",Text!K20)&gt;0,Scores!E20="Medium"),10,IF(AND(SEARCH("(strict)",Text!K20)&gt;0,Scores!E20="High"),20,0)),0)</f>
        <v>0</v>
      </c>
      <c r="Q20" s="109">
        <f t="shared" si="3"/>
        <v>0</v>
      </c>
      <c r="R20" s="109">
        <f>IF(OR(ISNUMBER(SEARCH("(strict)",Text!K20)),ISNUMBER(SEARCH("(lenient)",Text!K20))),10,0)</f>
        <v>0</v>
      </c>
      <c r="S20" s="116">
        <f>IFERROR(IF(AND(SEARCH("(strict)",Text!L20)&gt;0,Scores!E20="Medium"),10,IF(AND(SEARCH("(strict)",Text!L20)&gt;0,Scores!E20="High"),20,0)),0)</f>
        <v>0</v>
      </c>
      <c r="T20" s="116">
        <f t="shared" si="4"/>
        <v>0</v>
      </c>
      <c r="U20" s="116">
        <f>IF(OR(ISNUMBER(SEARCH("(strict)",Text!L20)),ISNUMBER(SEARCH("(lenient)",Text!L20))),10,0)</f>
        <v>0</v>
      </c>
      <c r="V20" s="109">
        <f>IFERROR(IF(AND(SEARCH("(strict)",Text!M20)&gt;0,Scores!E20="Medium"),10,IF(AND(SEARCH("(strict)",Text!M20)&gt;0,Scores!E20="High"),20,0)),0)</f>
        <v>0</v>
      </c>
      <c r="W20" s="109">
        <f t="shared" si="5"/>
        <v>0</v>
      </c>
      <c r="X20" s="109">
        <f>IF(OR(ISNUMBER(SEARCH("(strict)",Text!M20)),ISNUMBER(SEARCH("(lenient)",Text!M20))),10,0)</f>
        <v>0</v>
      </c>
      <c r="Y20" s="116">
        <f>IFERROR(IF(AND(SEARCH("(strict)",Text!N20)&gt;0,Scores!E20="Medium"),10,IF(AND(SEARCH("(strict)",Text!N20)&gt;0,Scores!E20="High"),20,0)),0)</f>
        <v>0</v>
      </c>
      <c r="Z20" s="116">
        <f t="shared" si="9"/>
        <v>0</v>
      </c>
      <c r="AA20" s="116">
        <f>IF(OR(ISNUMBER(SEARCH("(strict)",Text!N20)),ISNUMBER(SEARCH("(lenient)",Text!N20))),10,0)</f>
        <v>0</v>
      </c>
      <c r="AB20" s="109">
        <f>IFERROR(IF(AND(SEARCH("(strict)",Text!O20)&gt;0,Scores!E20="Medium"),10,IF(AND(SEARCH("(strict)",Text!O20)&gt;0,Scores!E20="High"),20,0)),0)</f>
        <v>0</v>
      </c>
      <c r="AC20" s="109">
        <f t="shared" si="6"/>
        <v>0</v>
      </c>
      <c r="AD20" s="109">
        <f>IF(OR(ISNUMBER(SEARCH("(strict)",Text!O20)),ISNUMBER(SEARCH("(lenient)",Text!O20))),10,0)</f>
        <v>0</v>
      </c>
      <c r="AE20" s="116">
        <f>IFERROR(IF(AND(SEARCH("(strict)",Text!P20)&gt;0,Scores!E20="Medium"),10,IF(AND(SEARCH("(strict)",Text!P20)&gt;0,Scores!E20="High"),20,0)),0)</f>
        <v>10</v>
      </c>
      <c r="AF20" s="116">
        <f t="shared" si="10"/>
        <v>0.01</v>
      </c>
      <c r="AG20" s="116">
        <f>IF(OR(ISNUMBER(SEARCH("(strict)",Text!P20)),ISNUMBER(SEARCH("(lenient)",Text!P20))),10,0)</f>
        <v>10</v>
      </c>
      <c r="AH20" s="109">
        <f>IFERROR(IF(AND(SEARCH("(strict)",Text!Q20)&gt;0,Scores!E20="Medium"),10,IF(AND(SEARCH("(strict)",Text!Q20)&gt;0,Scores!E20="High"),20,0)),0)</f>
        <v>10</v>
      </c>
      <c r="AI20" s="109">
        <f t="shared" si="11"/>
        <v>0.01</v>
      </c>
      <c r="AJ20" s="109">
        <f>IF(OR(ISNUMBER(SEARCH("(strict)",Text!Q20)),ISNUMBER(SEARCH("(lenient)",Text!Q20))),10,0)</f>
        <v>10</v>
      </c>
      <c r="AK20" s="116">
        <f>IFERROR(IF(AND(SEARCH("(strict)",Text!R20)&gt;0,Scores!E20="Medium"),10,IF(AND(SEARCH("(strict)",Text!R20)&gt;0,Scores!E20="High"),20,0)),0)</f>
        <v>0</v>
      </c>
      <c r="AL20" s="116">
        <f t="shared" si="12"/>
        <v>0</v>
      </c>
      <c r="AM20" s="116">
        <f>IF(OR(ISNUMBER(SEARCH("(strict)",Text!R20)),ISNUMBER(SEARCH("(lenient)",Text!R20))),10,0)</f>
        <v>0</v>
      </c>
      <c r="AN20" s="109">
        <f>IFERROR(IF(AND(SEARCH("(strict)",Text!S20)&gt;0,Scores!E20="Medium"),10,IF(AND(SEARCH("(strict)",Text!S20)&gt;0,Scores!E20="High"),20,0)),0)</f>
        <v>0</v>
      </c>
      <c r="AO20" s="109">
        <f t="shared" si="13"/>
        <v>0</v>
      </c>
      <c r="AP20" s="109">
        <f>IF(OR(ISNUMBER(SEARCH("(strict)",Text!S20)),ISNUMBER(SEARCH("(lenient)",Text!S20))),10,0)</f>
        <v>10</v>
      </c>
      <c r="AQ20" s="116">
        <f>IFERROR(IF(AND(SEARCH("(strict)",Text!T20)&gt;0,Scores!E20="Medium"),10,IF(AND(SEARCH("(strict)",Text!T20)&gt;0,Scores!E20="High"),20,0)),0)</f>
        <v>0</v>
      </c>
      <c r="AR20" s="116">
        <f t="shared" si="14"/>
        <v>0</v>
      </c>
      <c r="AS20" s="116">
        <f>IF(OR(ISNUMBER(SEARCH("(strict)",Text!T20)),ISNUMBER(SEARCH("(lenient)",Text!T20))),10,0)</f>
        <v>0</v>
      </c>
    </row>
    <row r="21" spans="1:45" ht="91.5" customHeight="1">
      <c r="A21"/>
      <c r="B21" s="3" t="s">
        <v>124</v>
      </c>
      <c r="C21" s="4" t="s">
        <v>65</v>
      </c>
      <c r="D21" s="5" t="s">
        <v>125</v>
      </c>
      <c r="E21" s="4" t="s">
        <v>47</v>
      </c>
      <c r="F21" s="4" t="s">
        <v>126</v>
      </c>
      <c r="G21" s="116">
        <f>IFERROR(IF(AND(SEARCH("(strict)",Text!H21)&gt;0,Scores!E21="Medium"),10,IF(AND(SEARCH("(strict)",Text!H21)&gt;0,Scores!E21="High"),20,0)),0)</f>
        <v>0</v>
      </c>
      <c r="H21" s="116">
        <f t="shared" si="0"/>
        <v>0</v>
      </c>
      <c r="I21" s="116">
        <f>IF(OR(ISNUMBER(SEARCH("(strict)",Text!H21)),ISNUMBER(SEARCH("(lenient)",Text!H21))),10,0)</f>
        <v>0</v>
      </c>
      <c r="J21" s="109">
        <f>IFERROR(IF(AND(SEARCH("(strict)",Text!I21)&gt;0,Scores!E21="Medium"),10,IF(AND(SEARCH("(strict)",Text!I21)&gt;0,Scores!E21="High"),20,0)),0)</f>
        <v>0</v>
      </c>
      <c r="K21" s="109">
        <f t="shared" si="1"/>
        <v>0</v>
      </c>
      <c r="L21" s="109">
        <f>IF(OR(ISNUMBER(SEARCH("(strict)",Text!I21)),ISNUMBER(SEARCH("(lenient)",Text!I21))),10,0)</f>
        <v>0</v>
      </c>
      <c r="M21" s="116">
        <f>IFERROR(IF(AND(SEARCH("(strict)",Text!J21)&gt;0,Scores!E21="Medium"),10,IF(AND(SEARCH("(strict)",Text!J21)&gt;0,Scores!E21="High"),20,0)),0)</f>
        <v>0</v>
      </c>
      <c r="N21" s="116">
        <f t="shared" si="2"/>
        <v>0</v>
      </c>
      <c r="O21" s="116">
        <f>IF(OR(ISNUMBER(SEARCH("(strict)",Text!J21)),ISNUMBER(SEARCH("(lenient)",Text!J21))),10,0)</f>
        <v>0</v>
      </c>
      <c r="P21" s="109">
        <f>IFERROR(IF(AND(SEARCH("(strict)",Text!K21)&gt;0,Scores!E21="Medium"),10,IF(AND(SEARCH("(strict)",Text!K21)&gt;0,Scores!E21="High"),20,0)),0)</f>
        <v>0</v>
      </c>
      <c r="Q21" s="109">
        <f t="shared" si="3"/>
        <v>0</v>
      </c>
      <c r="R21" s="109">
        <f>IF(OR(ISNUMBER(SEARCH("(strict)",Text!K21)),ISNUMBER(SEARCH("(lenient)",Text!K21))),10,0)</f>
        <v>0</v>
      </c>
      <c r="S21" s="116">
        <f>IFERROR(IF(AND(SEARCH("(strict)",Text!L21)&gt;0,Scores!E21="Medium"),10,IF(AND(SEARCH("(strict)",Text!L21)&gt;0,Scores!E21="High"),20,0)),0)</f>
        <v>0</v>
      </c>
      <c r="T21" s="116">
        <f t="shared" si="4"/>
        <v>0</v>
      </c>
      <c r="U21" s="116">
        <f>IF(OR(ISNUMBER(SEARCH("(strict)",Text!L21)),ISNUMBER(SEARCH("(lenient)",Text!L21))),10,0)</f>
        <v>0</v>
      </c>
      <c r="V21" s="109">
        <f>IFERROR(IF(AND(SEARCH("(strict)",Text!M21)&gt;0,Scores!E21="Medium"),10,IF(AND(SEARCH("(strict)",Text!M21)&gt;0,Scores!E21="High"),20,0)),0)</f>
        <v>0</v>
      </c>
      <c r="W21" s="109">
        <f t="shared" si="5"/>
        <v>0</v>
      </c>
      <c r="X21" s="109">
        <f>IF(OR(ISNUMBER(SEARCH("(strict)",Text!M21)),ISNUMBER(SEARCH("(lenient)",Text!M21))),10,0)</f>
        <v>0</v>
      </c>
      <c r="Y21" s="116">
        <f>IFERROR(IF(AND(SEARCH("(strict)",Text!N21)&gt;0,Scores!E21="Medium"),10,IF(AND(SEARCH("(strict)",Text!N21)&gt;0,Scores!E21="High"),20,0)),0)</f>
        <v>0</v>
      </c>
      <c r="Z21" s="116">
        <f t="shared" si="9"/>
        <v>0</v>
      </c>
      <c r="AA21" s="116">
        <f>IF(OR(ISNUMBER(SEARCH("(strict)",Text!N21)),ISNUMBER(SEARCH("(lenient)",Text!N21))),10,0)</f>
        <v>10</v>
      </c>
      <c r="AB21" s="109">
        <f>IFERROR(IF(AND(SEARCH("(strict)",Text!O21)&gt;0,Scores!E21="Medium"),10,IF(AND(SEARCH("(strict)",Text!O21)&gt;0,Scores!E21="High"),20,0)),0)</f>
        <v>0</v>
      </c>
      <c r="AC21" s="109">
        <f t="shared" si="6"/>
        <v>0</v>
      </c>
      <c r="AD21" s="109">
        <f>IF(OR(ISNUMBER(SEARCH("(strict)",Text!O21)),ISNUMBER(SEARCH("(lenient)",Text!O21))),10,0)</f>
        <v>0</v>
      </c>
      <c r="AE21" s="116">
        <f>IFERROR(IF(AND(SEARCH("(strict)",Text!P21)&gt;0,Scores!E21="Medium"),10,IF(AND(SEARCH("(strict)",Text!P21)&gt;0,Scores!E21="High"),20,0)),0)</f>
        <v>10</v>
      </c>
      <c r="AF21" s="116">
        <f t="shared" si="10"/>
        <v>0.01</v>
      </c>
      <c r="AG21" s="116">
        <f>IF(OR(ISNUMBER(SEARCH("(strict)",Text!P21)),ISNUMBER(SEARCH("(lenient)",Text!P21))),10,0)</f>
        <v>10</v>
      </c>
      <c r="AH21" s="109">
        <f>IFERROR(IF(AND(SEARCH("(strict)",Text!Q21)&gt;0,Scores!E21="Medium"),10,IF(AND(SEARCH("(strict)",Text!Q21)&gt;0,Scores!E21="High"),20,0)),0)</f>
        <v>10</v>
      </c>
      <c r="AI21" s="109">
        <f t="shared" si="11"/>
        <v>0.01</v>
      </c>
      <c r="AJ21" s="109">
        <f>IF(OR(ISNUMBER(SEARCH("(strict)",Text!Q21)),ISNUMBER(SEARCH("(lenient)",Text!Q21))),10,0)</f>
        <v>10</v>
      </c>
      <c r="AK21" s="116">
        <f>IFERROR(IF(AND(SEARCH("(strict)",Text!R21)&gt;0,Scores!E21="Medium"),10,IF(AND(SEARCH("(strict)",Text!R21)&gt;0,Scores!E21="High"),20,0)),0)</f>
        <v>0</v>
      </c>
      <c r="AL21" s="116">
        <f t="shared" si="12"/>
        <v>0</v>
      </c>
      <c r="AM21" s="116">
        <f>IF(OR(ISNUMBER(SEARCH("(strict)",Text!R21)),ISNUMBER(SEARCH("(lenient)",Text!R21))),10,0)</f>
        <v>10</v>
      </c>
      <c r="AN21" s="109">
        <f>IFERROR(IF(AND(SEARCH("(strict)",Text!S21)&gt;0,Scores!E21="Medium"),10,IF(AND(SEARCH("(strict)",Text!S21)&gt;0,Scores!E21="High"),20,0)),0)</f>
        <v>0</v>
      </c>
      <c r="AO21" s="109">
        <f t="shared" si="13"/>
        <v>0</v>
      </c>
      <c r="AP21" s="109">
        <f>IF(OR(ISNUMBER(SEARCH("(strict)",Text!S21)),ISNUMBER(SEARCH("(lenient)",Text!S21))),10,0)</f>
        <v>0</v>
      </c>
      <c r="AQ21" s="116">
        <f>IFERROR(IF(AND(SEARCH("(strict)",Text!T21)&gt;0,Scores!E21="Medium"),10,IF(AND(SEARCH("(strict)",Text!T21)&gt;0,Scores!E21="High"),20,0)),0)</f>
        <v>0</v>
      </c>
      <c r="AR21" s="116">
        <f t="shared" si="14"/>
        <v>0</v>
      </c>
      <c r="AS21" s="116">
        <f>IF(OR(ISNUMBER(SEARCH("(strict)",Text!T21)),ISNUMBER(SEARCH("(lenient)",Text!T21))),10,0)</f>
        <v>10</v>
      </c>
    </row>
    <row r="22" spans="1:45" ht="79.5" customHeight="1">
      <c r="A22"/>
      <c r="B22" s="3" t="s">
        <v>129</v>
      </c>
      <c r="C22" s="4" t="s">
        <v>65</v>
      </c>
      <c r="D22" s="5" t="s">
        <v>130</v>
      </c>
      <c r="E22" s="4" t="s">
        <v>47</v>
      </c>
      <c r="F22" s="4" t="s">
        <v>131</v>
      </c>
      <c r="G22" s="116">
        <f>IFERROR(IF(AND(SEARCH("(strict)",Text!H22)&gt;0,Scores!E22="Medium"),10,IF(AND(SEARCH("(strict)",Text!H22)&gt;0,Scores!E22="High"),20,0)),0)</f>
        <v>0</v>
      </c>
      <c r="H22" s="116">
        <f t="shared" si="0"/>
        <v>0</v>
      </c>
      <c r="I22" s="116">
        <f>IF(OR(ISNUMBER(SEARCH("(strict)",Text!H22)),ISNUMBER(SEARCH("(lenient)",Text!H22))),10,0)</f>
        <v>0</v>
      </c>
      <c r="J22" s="109">
        <f>IFERROR(IF(AND(SEARCH("(strict)",Text!I22)&gt;0,Scores!E22="Medium"),10,IF(AND(SEARCH("(strict)",Text!I22)&gt;0,Scores!E22="High"),20,0)),0)</f>
        <v>0</v>
      </c>
      <c r="K22" s="109">
        <f t="shared" si="1"/>
        <v>0</v>
      </c>
      <c r="L22" s="109">
        <f>IF(OR(ISNUMBER(SEARCH("(strict)",Text!I22)),ISNUMBER(SEARCH("(lenient)",Text!I22))),10,0)</f>
        <v>0</v>
      </c>
      <c r="M22" s="116">
        <f>IFERROR(IF(AND(SEARCH("(strict)",Text!J22)&gt;0,Scores!E22="Medium"),10,IF(AND(SEARCH("(strict)",Text!J22)&gt;0,Scores!E22="High"),20,0)),0)</f>
        <v>0</v>
      </c>
      <c r="N22" s="116">
        <f t="shared" si="2"/>
        <v>0</v>
      </c>
      <c r="O22" s="116">
        <f>IF(OR(ISNUMBER(SEARCH("(strict)",Text!J22)),ISNUMBER(SEARCH("(lenient)",Text!J22))),10,0)</f>
        <v>0</v>
      </c>
      <c r="P22" s="109">
        <f>IFERROR(IF(AND(SEARCH("(strict)",Text!K22)&gt;0,Scores!E22="Medium"),10,IF(AND(SEARCH("(strict)",Text!K22)&gt;0,Scores!E22="High"),20,0)),0)</f>
        <v>0</v>
      </c>
      <c r="Q22" s="109">
        <f t="shared" si="3"/>
        <v>0</v>
      </c>
      <c r="R22" s="109">
        <f>IF(OR(ISNUMBER(SEARCH("(strict)",Text!K22)),ISNUMBER(SEARCH("(lenient)",Text!K22))),10,0)</f>
        <v>0</v>
      </c>
      <c r="S22" s="116">
        <f>IFERROR(IF(AND(SEARCH("(strict)",Text!L22)&gt;0,Scores!E22="Medium"),10,IF(AND(SEARCH("(strict)",Text!L22)&gt;0,Scores!E22="High"),20,0)),0)</f>
        <v>0</v>
      </c>
      <c r="T22" s="116">
        <f t="shared" si="4"/>
        <v>0</v>
      </c>
      <c r="U22" s="116">
        <f>IF(OR(ISNUMBER(SEARCH("(strict)",Text!L22)),ISNUMBER(SEARCH("(lenient)",Text!L22))),10,0)</f>
        <v>0</v>
      </c>
      <c r="V22" s="109">
        <f>IFERROR(IF(AND(SEARCH("(strict)",Text!M22)&gt;0,Scores!E22="Medium"),10,IF(AND(SEARCH("(strict)",Text!M22)&gt;0,Scores!E22="High"),20,0)),0)</f>
        <v>0</v>
      </c>
      <c r="W22" s="109">
        <f t="shared" si="5"/>
        <v>0</v>
      </c>
      <c r="X22" s="109">
        <f>IF(OR(ISNUMBER(SEARCH("(strict)",Text!M22)),ISNUMBER(SEARCH("(lenient)",Text!M22))),10,0)</f>
        <v>0</v>
      </c>
      <c r="Y22" s="116">
        <f>IFERROR(IF(AND(SEARCH("(strict)",Text!N22)&gt;0,Scores!E22="Medium"),10,IF(AND(SEARCH("(strict)",Text!N22)&gt;0,Scores!E22="High"),20,0)),0)</f>
        <v>0</v>
      </c>
      <c r="Z22" s="116">
        <f t="shared" si="9"/>
        <v>0</v>
      </c>
      <c r="AA22" s="116">
        <f>IF(OR(ISNUMBER(SEARCH("(strict)",Text!N22)),ISNUMBER(SEARCH("(lenient)",Text!N22))),10,0)</f>
        <v>0</v>
      </c>
      <c r="AB22" s="109">
        <f>IFERROR(IF(AND(SEARCH("(strict)",Text!O22)&gt;0,Scores!E22="Medium"),10,IF(AND(SEARCH("(strict)",Text!O22)&gt;0,Scores!E22="High"),20,0)),0)</f>
        <v>10</v>
      </c>
      <c r="AC22" s="109">
        <f t="shared" si="6"/>
        <v>0.01</v>
      </c>
      <c r="AD22" s="109">
        <f>IF(OR(ISNUMBER(SEARCH("(strict)",Text!O22)),ISNUMBER(SEARCH("(lenient)",Text!O22))),10,0)</f>
        <v>10</v>
      </c>
      <c r="AE22" s="116">
        <f>IFERROR(IF(AND(SEARCH("(strict)",Text!P22)&gt;0,Scores!E22="Medium"),10,IF(AND(SEARCH("(strict)",Text!P22)&gt;0,Scores!E22="High"),20,0)),0)</f>
        <v>0</v>
      </c>
      <c r="AF22" s="116">
        <f t="shared" si="10"/>
        <v>0</v>
      </c>
      <c r="AG22" s="116">
        <f>IF(OR(ISNUMBER(SEARCH("(strict)",Text!P22)),ISNUMBER(SEARCH("(lenient)",Text!P22))),10,0)</f>
        <v>0</v>
      </c>
      <c r="AH22" s="109">
        <f>IFERROR(IF(AND(SEARCH("(strict)",Text!Q22)&gt;0,Scores!E22="Medium"),10,IF(AND(SEARCH("(strict)",Text!Q22)&gt;0,Scores!E22="High"),20,0)),0)</f>
        <v>0</v>
      </c>
      <c r="AI22" s="109">
        <f t="shared" si="11"/>
        <v>0</v>
      </c>
      <c r="AJ22" s="109">
        <f>IF(OR(ISNUMBER(SEARCH("(strict)",Text!Q22)),ISNUMBER(SEARCH("(lenient)",Text!Q22))),10,0)</f>
        <v>0</v>
      </c>
      <c r="AK22" s="116">
        <f>IFERROR(IF(AND(SEARCH("(strict)",Text!R22)&gt;0,Scores!E22="Medium"),10,IF(AND(SEARCH("(strict)",Text!R22)&gt;0,Scores!E22="High"),20,0)),0)</f>
        <v>0</v>
      </c>
      <c r="AL22" s="116">
        <f t="shared" si="12"/>
        <v>0</v>
      </c>
      <c r="AM22" s="116">
        <f>IF(OR(ISNUMBER(SEARCH("(strict)",Text!R22)),ISNUMBER(SEARCH("(lenient)",Text!R22))),10,0)</f>
        <v>0</v>
      </c>
      <c r="AN22" s="109">
        <f>IFERROR(IF(AND(SEARCH("(strict)",Text!S22)&gt;0,Scores!E22="Medium"),10,IF(AND(SEARCH("(strict)",Text!S22)&gt;0,Scores!E22="High"),20,0)),0)</f>
        <v>10</v>
      </c>
      <c r="AO22" s="109">
        <f t="shared" si="13"/>
        <v>0.01</v>
      </c>
      <c r="AP22" s="109">
        <f>IF(OR(ISNUMBER(SEARCH("(strict)",Text!S22)),ISNUMBER(SEARCH("(lenient)",Text!S22))),10,0)</f>
        <v>10</v>
      </c>
      <c r="AQ22" s="116">
        <f>IFERROR(IF(AND(SEARCH("(strict)",Text!T22)&gt;0,Scores!E22="Medium"),10,IF(AND(SEARCH("(strict)",Text!T22)&gt;0,Scores!E22="High"),20,0)),0)</f>
        <v>0</v>
      </c>
      <c r="AR22" s="116">
        <f t="shared" si="14"/>
        <v>0</v>
      </c>
      <c r="AS22" s="116">
        <f>IF(OR(ISNUMBER(SEARCH("(strict)",Text!T22)),ISNUMBER(SEARCH("(lenient)",Text!T22))),10,0)</f>
        <v>0</v>
      </c>
    </row>
    <row r="23" spans="1:45" ht="78" customHeight="1">
      <c r="A23"/>
      <c r="B23" s="3" t="s">
        <v>133</v>
      </c>
      <c r="C23" s="4" t="s">
        <v>65</v>
      </c>
      <c r="D23" s="5" t="s">
        <v>134</v>
      </c>
      <c r="E23" s="4" t="s">
        <v>47</v>
      </c>
      <c r="F23" s="4" t="s">
        <v>135</v>
      </c>
      <c r="G23" s="116">
        <f>IFERROR(IF(AND(SEARCH("(strict)",Text!H23)&gt;0,Scores!E23="Medium"),10,IF(AND(SEARCH("(strict)",Text!H23)&gt;0,Scores!E23="High"),20,0)),0)</f>
        <v>0</v>
      </c>
      <c r="H23" s="116">
        <f t="shared" si="0"/>
        <v>0</v>
      </c>
      <c r="I23" s="116">
        <f>IF(OR(ISNUMBER(SEARCH("(strict)",Text!H23)),ISNUMBER(SEARCH("(lenient)",Text!H23))),10,0)</f>
        <v>0</v>
      </c>
      <c r="J23" s="109">
        <f>IFERROR(IF(AND(SEARCH("(strict)",Text!I23)&gt;0,Scores!E23="Medium"),10,IF(AND(SEARCH("(strict)",Text!I23)&gt;0,Scores!E23="High"),20,0)),0)</f>
        <v>0</v>
      </c>
      <c r="K23" s="109">
        <f t="shared" si="1"/>
        <v>0</v>
      </c>
      <c r="L23" s="109">
        <f>IF(OR(ISNUMBER(SEARCH("(strict)",Text!I23)),ISNUMBER(SEARCH("(lenient)",Text!I23))),10,0)</f>
        <v>0</v>
      </c>
      <c r="M23" s="116">
        <f>IFERROR(IF(AND(SEARCH("(strict)",Text!J23)&gt;0,Scores!E23="Medium"),10,IF(AND(SEARCH("(strict)",Text!J23)&gt;0,Scores!E23="High"),20,0)),0)</f>
        <v>0</v>
      </c>
      <c r="N23" s="116">
        <f t="shared" si="2"/>
        <v>0</v>
      </c>
      <c r="O23" s="116">
        <f>IF(OR(ISNUMBER(SEARCH("(strict)",Text!J23)),ISNUMBER(SEARCH("(lenient)",Text!J23))),10,0)</f>
        <v>0</v>
      </c>
      <c r="P23" s="109">
        <f>IFERROR(IF(AND(SEARCH("(strict)",Text!K23)&gt;0,Scores!E23="Medium"),10,IF(AND(SEARCH("(strict)",Text!K23)&gt;0,Scores!E23="High"),20,0)),0)</f>
        <v>0</v>
      </c>
      <c r="Q23" s="109">
        <f t="shared" si="3"/>
        <v>0</v>
      </c>
      <c r="R23" s="109">
        <f>IF(OR(ISNUMBER(SEARCH("(strict)",Text!K23)),ISNUMBER(SEARCH("(lenient)",Text!K23))),10,0)</f>
        <v>0</v>
      </c>
      <c r="S23" s="116">
        <f>IFERROR(IF(AND(SEARCH("(strict)",Text!L23)&gt;0,Scores!E23="Medium"),10,IF(AND(SEARCH("(strict)",Text!L23)&gt;0,Scores!E23="High"),20,0)),0)</f>
        <v>0</v>
      </c>
      <c r="T23" s="116">
        <f t="shared" si="4"/>
        <v>0</v>
      </c>
      <c r="U23" s="116">
        <f>IF(OR(ISNUMBER(SEARCH("(strict)",Text!L23)),ISNUMBER(SEARCH("(lenient)",Text!L23))),10,0)</f>
        <v>0</v>
      </c>
      <c r="V23" s="109">
        <f>IFERROR(IF(AND(SEARCH("(strict)",Text!M23)&gt;0,Scores!E23="Medium"),10,IF(AND(SEARCH("(strict)",Text!M23)&gt;0,Scores!E23="High"),20,0)),0)</f>
        <v>0</v>
      </c>
      <c r="W23" s="109">
        <f t="shared" si="5"/>
        <v>0</v>
      </c>
      <c r="X23" s="109">
        <f>IF(OR(ISNUMBER(SEARCH("(strict)",Text!M23)),ISNUMBER(SEARCH("(lenient)",Text!M23))),10,0)</f>
        <v>0</v>
      </c>
      <c r="Y23" s="116">
        <f>IFERROR(IF(AND(SEARCH("(strict)",Text!N23)&gt;0,Scores!E23="Medium"),10,IF(AND(SEARCH("(strict)",Text!N23)&gt;0,Scores!E23="High"),20,0)),0)</f>
        <v>0</v>
      </c>
      <c r="Z23" s="116">
        <f t="shared" si="9"/>
        <v>0</v>
      </c>
      <c r="AA23" s="116">
        <f>IF(OR(ISNUMBER(SEARCH("(strict)",Text!N23)),ISNUMBER(SEARCH("(lenient)",Text!N23))),10,0)</f>
        <v>0</v>
      </c>
      <c r="AB23" s="109">
        <f>IFERROR(IF(AND(SEARCH("(strict)",Text!O23)&gt;0,Scores!E23="Medium"),10,IF(AND(SEARCH("(strict)",Text!O23)&gt;0,Scores!E23="High"),20,0)),0)</f>
        <v>0</v>
      </c>
      <c r="AC23" s="109">
        <f t="shared" si="6"/>
        <v>0</v>
      </c>
      <c r="AD23" s="109">
        <f>IF(OR(ISNUMBER(SEARCH("(strict)",Text!O23)),ISNUMBER(SEARCH("(lenient)",Text!O23))),10,0)</f>
        <v>0</v>
      </c>
      <c r="AE23" s="116">
        <f>IFERROR(IF(AND(SEARCH("(strict)",Text!P23)&gt;0,Scores!E23="Medium"),10,IF(AND(SEARCH("(strict)",Text!P23)&gt;0,Scores!E23="High"),20,0)),0)</f>
        <v>0</v>
      </c>
      <c r="AF23" s="116">
        <f t="shared" si="10"/>
        <v>0</v>
      </c>
      <c r="AG23" s="116">
        <f>IF(OR(ISNUMBER(SEARCH("(strict)",Text!P23)),ISNUMBER(SEARCH("(lenient)",Text!P23))),10,0)</f>
        <v>0</v>
      </c>
      <c r="AH23" s="109">
        <f>IFERROR(IF(AND(SEARCH("(strict)",Text!Q23)&gt;0,Scores!E23="Medium"),10,IF(AND(SEARCH("(strict)",Text!Q23)&gt;0,Scores!E23="High"),20,0)),0)</f>
        <v>0</v>
      </c>
      <c r="AI23" s="109">
        <f t="shared" si="11"/>
        <v>0</v>
      </c>
      <c r="AJ23" s="109">
        <f>IF(OR(ISNUMBER(SEARCH("(strict)",Text!Q23)),ISNUMBER(SEARCH("(lenient)",Text!Q23))),10,0)</f>
        <v>0</v>
      </c>
      <c r="AK23" s="116">
        <f>IFERROR(IF(AND(SEARCH("(strict)",Text!R23)&gt;0,Scores!E23="Medium"),10,IF(AND(SEARCH("(strict)",Text!R23)&gt;0,Scores!E23="High"),20,0)),0)</f>
        <v>0</v>
      </c>
      <c r="AL23" s="116">
        <f t="shared" si="12"/>
        <v>0</v>
      </c>
      <c r="AM23" s="116">
        <f>IF(OR(ISNUMBER(SEARCH("(strict)",Text!R23)),ISNUMBER(SEARCH("(lenient)",Text!R23))),10,0)</f>
        <v>0</v>
      </c>
      <c r="AN23" s="109">
        <f>IFERROR(IF(AND(SEARCH("(strict)",Text!S23)&gt;0,Scores!E23="Medium"),10,IF(AND(SEARCH("(strict)",Text!S23)&gt;0,Scores!E23="High"),20,0)),0)</f>
        <v>0</v>
      </c>
      <c r="AO23" s="109">
        <f t="shared" si="13"/>
        <v>0</v>
      </c>
      <c r="AP23" s="109">
        <f>IF(OR(ISNUMBER(SEARCH("(strict)",Text!S23)),ISNUMBER(SEARCH("(lenient)",Text!S23))),10,0)</f>
        <v>0</v>
      </c>
      <c r="AQ23" s="116">
        <f>IFERROR(IF(AND(SEARCH("(strict)",Text!T23)&gt;0,Scores!E23="Medium"),10,IF(AND(SEARCH("(strict)",Text!T23)&gt;0,Scores!E23="High"),20,0)),0)</f>
        <v>0</v>
      </c>
      <c r="AR23" s="116">
        <f t="shared" si="14"/>
        <v>0</v>
      </c>
      <c r="AS23" s="116">
        <f>IF(OR(ISNUMBER(SEARCH("(strict)",Text!T23)),ISNUMBER(SEARCH("(lenient)",Text!T23))),10,0)</f>
        <v>0</v>
      </c>
    </row>
    <row r="24" spans="1:45" ht="92.25" customHeight="1">
      <c r="A24"/>
      <c r="B24" s="3" t="s">
        <v>137</v>
      </c>
      <c r="C24" s="4" t="s">
        <v>65</v>
      </c>
      <c r="D24" s="5" t="s">
        <v>138</v>
      </c>
      <c r="E24" s="4" t="s">
        <v>47</v>
      </c>
      <c r="F24" s="4" t="s">
        <v>139</v>
      </c>
      <c r="G24" s="116">
        <f>IFERROR(IF(AND(SEARCH("(strict)",Text!H24)&gt;0,Scores!E24="Medium"),10,IF(AND(SEARCH("(strict)",Text!H24)&gt;0,Scores!E24="High"),20,0)),0)</f>
        <v>10</v>
      </c>
      <c r="H24" s="116">
        <f t="shared" si="0"/>
        <v>0.01</v>
      </c>
      <c r="I24" s="116">
        <f>IF(OR(ISNUMBER(SEARCH("(strict)",Text!H24)),ISNUMBER(SEARCH("(lenient)",Text!H24))),10,0)</f>
        <v>10</v>
      </c>
      <c r="J24" s="109">
        <f>IFERROR(IF(AND(SEARCH("(strict)",Text!I24)&gt;0,Scores!E24="Medium"),10,IF(AND(SEARCH("(strict)",Text!I24)&gt;0,Scores!E24="High"),20,0)),0)</f>
        <v>0</v>
      </c>
      <c r="K24" s="109">
        <f t="shared" si="1"/>
        <v>0</v>
      </c>
      <c r="L24" s="109">
        <f>IF(OR(ISNUMBER(SEARCH("(strict)",Text!I24)),ISNUMBER(SEARCH("(lenient)",Text!I24))),10,0)</f>
        <v>0</v>
      </c>
      <c r="M24" s="116">
        <f>IFERROR(IF(AND(SEARCH("(strict)",Text!J24)&gt;0,Scores!E24="Medium"),10,IF(AND(SEARCH("(strict)",Text!J24)&gt;0,Scores!E24="High"),20,0)),0)</f>
        <v>0</v>
      </c>
      <c r="N24" s="116">
        <f t="shared" si="2"/>
        <v>0</v>
      </c>
      <c r="O24" s="116">
        <f>IF(OR(ISNUMBER(SEARCH("(strict)",Text!J24)),ISNUMBER(SEARCH("(lenient)",Text!J24))),10,0)</f>
        <v>10</v>
      </c>
      <c r="P24" s="109">
        <f>IFERROR(IF(AND(SEARCH("(strict)",Text!K24)&gt;0,Scores!E24="Medium"),10,IF(AND(SEARCH("(strict)",Text!K24)&gt;0,Scores!E24="High"),20,0)),0)</f>
        <v>0</v>
      </c>
      <c r="Q24" s="109">
        <f t="shared" si="3"/>
        <v>0</v>
      </c>
      <c r="R24" s="109">
        <f>IF(OR(ISNUMBER(SEARCH("(strict)",Text!K24)),ISNUMBER(SEARCH("(lenient)",Text!K24))),10,0)</f>
        <v>0</v>
      </c>
      <c r="S24" s="116">
        <f>IFERROR(IF(AND(SEARCH("(strict)",Text!L24)&gt;0,Scores!E24="Medium"),10,IF(AND(SEARCH("(strict)",Text!L24)&gt;0,Scores!E24="High"),20,0)),0)</f>
        <v>0</v>
      </c>
      <c r="T24" s="116">
        <f t="shared" si="4"/>
        <v>0</v>
      </c>
      <c r="U24" s="116">
        <f>IF(OR(ISNUMBER(SEARCH("(strict)",Text!L24)),ISNUMBER(SEARCH("(lenient)",Text!L24))),10,0)</f>
        <v>10</v>
      </c>
      <c r="V24" s="109">
        <f>IFERROR(IF(AND(SEARCH("(strict)",Text!M24)&gt;0,Scores!E24="Medium"),10,IF(AND(SEARCH("(strict)",Text!M24)&gt;0,Scores!E24="High"),20,0)),0)</f>
        <v>0</v>
      </c>
      <c r="W24" s="109">
        <f t="shared" si="5"/>
        <v>0</v>
      </c>
      <c r="X24" s="109">
        <f>IF(OR(ISNUMBER(SEARCH("(strict)",Text!M24)),ISNUMBER(SEARCH("(lenient)",Text!M24))),10,0)</f>
        <v>10</v>
      </c>
      <c r="Y24" s="116">
        <f>IFERROR(IF(AND(SEARCH("(strict)",Text!N24)&gt;0,Scores!E24="Medium"),10,IF(AND(SEARCH("(strict)",Text!N24)&gt;0,Scores!E24="High"),20,0)),0)</f>
        <v>10</v>
      </c>
      <c r="Z24" s="116">
        <f t="shared" si="9"/>
        <v>0.01</v>
      </c>
      <c r="AA24" s="116">
        <f>IF(OR(ISNUMBER(SEARCH("(strict)",Text!N24)),ISNUMBER(SEARCH("(lenient)",Text!N24))),10,0)</f>
        <v>10</v>
      </c>
      <c r="AB24" s="109">
        <f>IFERROR(IF(AND(SEARCH("(strict)",Text!O24)&gt;0,Scores!E24="Medium"),10,IF(AND(SEARCH("(strict)",Text!O24)&gt;0,Scores!E24="High"),20,0)),0)</f>
        <v>0</v>
      </c>
      <c r="AC24" s="109">
        <f t="shared" si="6"/>
        <v>0</v>
      </c>
      <c r="AD24" s="109">
        <f>IF(OR(ISNUMBER(SEARCH("(strict)",Text!O24)),ISNUMBER(SEARCH("(lenient)",Text!O24))),10,0)</f>
        <v>0</v>
      </c>
      <c r="AE24" s="116">
        <f>IFERROR(IF(AND(SEARCH("(strict)",Text!P24)&gt;0,Scores!E24="Medium"),10,IF(AND(SEARCH("(strict)",Text!P24)&gt;0,Scores!E24="High"),20,0)),0)</f>
        <v>10</v>
      </c>
      <c r="AF24" s="116">
        <f t="shared" si="10"/>
        <v>0.01</v>
      </c>
      <c r="AG24" s="116">
        <f>IF(OR(ISNUMBER(SEARCH("(strict)",Text!P24)),ISNUMBER(SEARCH("(lenient)",Text!P24))),10,0)</f>
        <v>10</v>
      </c>
      <c r="AH24" s="109">
        <f>IFERROR(IF(AND(SEARCH("(strict)",Text!Q24)&gt;0,Scores!E24="Medium"),10,IF(AND(SEARCH("(strict)",Text!Q24)&gt;0,Scores!E24="High"),20,0)),0)</f>
        <v>10</v>
      </c>
      <c r="AI24" s="109">
        <f t="shared" si="11"/>
        <v>0.01</v>
      </c>
      <c r="AJ24" s="109">
        <f>IF(OR(ISNUMBER(SEARCH("(strict)",Text!Q24)),ISNUMBER(SEARCH("(lenient)",Text!Q24))),10,0)</f>
        <v>10</v>
      </c>
      <c r="AK24" s="116">
        <f>IFERROR(IF(AND(SEARCH("(strict)",Text!R24)&gt;0,Scores!E24="Medium"),10,IF(AND(SEARCH("(strict)",Text!R24)&gt;0,Scores!E24="High"),20,0)),0)</f>
        <v>10</v>
      </c>
      <c r="AL24" s="116">
        <f t="shared" si="12"/>
        <v>0.01</v>
      </c>
      <c r="AM24" s="116">
        <f>IF(OR(ISNUMBER(SEARCH("(strict)",Text!R24)),ISNUMBER(SEARCH("(lenient)",Text!R24))),10,0)</f>
        <v>10</v>
      </c>
      <c r="AN24" s="109">
        <f>IFERROR(IF(AND(SEARCH("(strict)",Text!S24)&gt;0,Scores!E24="Medium"),10,IF(AND(SEARCH("(strict)",Text!S24)&gt;0,Scores!E24="High"),20,0)),0)</f>
        <v>0</v>
      </c>
      <c r="AO24" s="109">
        <f t="shared" si="13"/>
        <v>0</v>
      </c>
      <c r="AP24" s="109">
        <f>IF(OR(ISNUMBER(SEARCH("(strict)",Text!S24)),ISNUMBER(SEARCH("(lenient)",Text!S24))),10,0)</f>
        <v>0</v>
      </c>
      <c r="AQ24" s="116">
        <f>IFERROR(IF(AND(SEARCH("(strict)",Text!T24)&gt;0,Scores!E24="Medium"),10,IF(AND(SEARCH("(strict)",Text!T24)&gt;0,Scores!E24="High"),20,0)),0)</f>
        <v>0</v>
      </c>
      <c r="AR24" s="116">
        <f t="shared" si="14"/>
        <v>0</v>
      </c>
      <c r="AS24" s="116">
        <f>IF(OR(ISNUMBER(SEARCH("(strict)",Text!T24)),ISNUMBER(SEARCH("(lenient)",Text!T24))),10,0)</f>
        <v>0</v>
      </c>
    </row>
    <row r="25" spans="1:45" ht="90.75" customHeight="1">
      <c r="A25"/>
      <c r="B25" s="3" t="s">
        <v>142</v>
      </c>
      <c r="C25" s="4" t="s">
        <v>143</v>
      </c>
      <c r="D25" s="5" t="s">
        <v>144</v>
      </c>
      <c r="E25" s="4" t="s">
        <v>67</v>
      </c>
      <c r="F25" s="4" t="s">
        <v>145</v>
      </c>
      <c r="G25" s="116">
        <f>IFERROR(IF(AND(SEARCH("(strict)",Text!H25)&gt;0,Scores!E25="Medium"),10,IF(AND(SEARCH("(strict)",Text!H25)&gt;0,Scores!E25="High"),20,0)),0)</f>
        <v>0</v>
      </c>
      <c r="H25" s="116">
        <f t="shared" si="0"/>
        <v>0</v>
      </c>
      <c r="I25" s="116">
        <f>IF(OR(ISNUMBER(SEARCH("(strict)",Text!H25)),ISNUMBER(SEARCH("(lenient)",Text!H25))),10,0)</f>
        <v>0</v>
      </c>
      <c r="J25" s="109">
        <f>IFERROR(IF(AND(SEARCH("(strict)",Text!I25)&gt;0,Scores!E25="Medium"),10,IF(AND(SEARCH("(strict)",Text!I25)&gt;0,Scores!E25="High"),20,0)),0)</f>
        <v>0</v>
      </c>
      <c r="K25" s="109">
        <f t="shared" si="1"/>
        <v>0</v>
      </c>
      <c r="L25" s="109">
        <f>IF(OR(ISNUMBER(SEARCH("(strict)",Text!I25)),ISNUMBER(SEARCH("(lenient)",Text!I25))),10,0)</f>
        <v>0</v>
      </c>
      <c r="M25" s="116">
        <f>IFERROR(IF(AND(SEARCH("(strict)",Text!J25)&gt;0,Scores!E25="Medium"),10,IF(AND(SEARCH("(strict)",Text!J25)&gt;0,Scores!E25="High"),20,0)),0)</f>
        <v>0</v>
      </c>
      <c r="N25" s="116">
        <f t="shared" si="2"/>
        <v>0</v>
      </c>
      <c r="O25" s="116">
        <f>IF(OR(ISNUMBER(SEARCH("(strict)",Text!J25)),ISNUMBER(SEARCH("(lenient)",Text!J25))),10,0)</f>
        <v>0</v>
      </c>
      <c r="P25" s="109">
        <f>IFERROR(IF(AND(SEARCH("(strict)",Text!K25)&gt;0,Scores!E25="Medium"),10,IF(AND(SEARCH("(strict)",Text!K25)&gt;0,Scores!E25="High"),20,0)),0)</f>
        <v>0</v>
      </c>
      <c r="Q25" s="109">
        <f t="shared" si="3"/>
        <v>0</v>
      </c>
      <c r="R25" s="109">
        <f>IF(OR(ISNUMBER(SEARCH("(strict)",Text!K25)),ISNUMBER(SEARCH("(lenient)",Text!K25))),10,0)</f>
        <v>0</v>
      </c>
      <c r="S25" s="116">
        <f>IFERROR(IF(AND(SEARCH("(strict)",Text!L25)&gt;0,Scores!E25="Medium"),10,IF(AND(SEARCH("(strict)",Text!L25)&gt;0,Scores!E25="High"),20,0)),0)</f>
        <v>0</v>
      </c>
      <c r="T25" s="116">
        <f t="shared" si="4"/>
        <v>0</v>
      </c>
      <c r="U25" s="116">
        <f>IF(OR(ISNUMBER(SEARCH("(strict)",Text!L25)),ISNUMBER(SEARCH("(lenient)",Text!L25))),10,0)</f>
        <v>0</v>
      </c>
      <c r="V25" s="109">
        <f>IFERROR(IF(AND(SEARCH("(strict)",Text!M25)&gt;0,Scores!E25="Medium"),10,IF(AND(SEARCH("(strict)",Text!M25)&gt;0,Scores!E25="High"),20,0)),0)</f>
        <v>0</v>
      </c>
      <c r="W25" s="109">
        <f t="shared" si="5"/>
        <v>0</v>
      </c>
      <c r="X25" s="109">
        <f>IF(OR(ISNUMBER(SEARCH("(strict)",Text!M25)),ISNUMBER(SEARCH("(lenient)",Text!M25))),10,0)</f>
        <v>0</v>
      </c>
      <c r="Y25" s="116">
        <f>IFERROR(IF(AND(SEARCH("(strict)",Text!N25)&gt;0,Scores!E25="Medium"),10,IF(AND(SEARCH("(strict)",Text!N25)&gt;0,Scores!E25="High"),20,0)),0)</f>
        <v>0</v>
      </c>
      <c r="Z25" s="116">
        <f t="shared" si="9"/>
        <v>0</v>
      </c>
      <c r="AA25" s="116">
        <f>IF(OR(ISNUMBER(SEARCH("(strict)",Text!N25)),ISNUMBER(SEARCH("(lenient)",Text!N25))),10,0)</f>
        <v>0</v>
      </c>
      <c r="AB25" s="109">
        <f>IFERROR(IF(AND(SEARCH("(strict)",Text!O25)&gt;0,Scores!E25="Medium"),10,IF(AND(SEARCH("(strict)",Text!O25)&gt;0,Scores!E25="High"),20,0)),0)</f>
        <v>0</v>
      </c>
      <c r="AC25" s="109">
        <f t="shared" si="6"/>
        <v>0</v>
      </c>
      <c r="AD25" s="109">
        <f>IF(OR(ISNUMBER(SEARCH("(strict)",Text!O25)),ISNUMBER(SEARCH("(lenient)",Text!O25))),10,0)</f>
        <v>0</v>
      </c>
      <c r="AE25" s="116">
        <f>IFERROR(IF(AND(SEARCH("(strict)",Text!P25)&gt;0,Scores!E25="Medium"),10,IF(AND(SEARCH("(strict)",Text!P25)&gt;0,Scores!E25="High"),20,0)),0)</f>
        <v>0</v>
      </c>
      <c r="AF25" s="116">
        <f t="shared" si="10"/>
        <v>0</v>
      </c>
      <c r="AG25" s="116">
        <f>IF(OR(ISNUMBER(SEARCH("(strict)",Text!P25)),ISNUMBER(SEARCH("(lenient)",Text!P25))),10,0)</f>
        <v>0</v>
      </c>
      <c r="AH25" s="109">
        <f>IFERROR(IF(AND(SEARCH("(strict)",Text!Q25)&gt;0,Scores!E25="Medium"),10,IF(AND(SEARCH("(strict)",Text!Q25)&gt;0,Scores!E25="High"),20,0)),0)</f>
        <v>0</v>
      </c>
      <c r="AI25" s="109">
        <f t="shared" si="11"/>
        <v>0</v>
      </c>
      <c r="AJ25" s="109">
        <f>IF(OR(ISNUMBER(SEARCH("(strict)",Text!Q25)),ISNUMBER(SEARCH("(lenient)",Text!Q25))),10,0)</f>
        <v>0</v>
      </c>
      <c r="AK25" s="116">
        <f>IFERROR(IF(AND(SEARCH("(strict)",Text!R25)&gt;0,Scores!E25="Medium"),10,IF(AND(SEARCH("(strict)",Text!R25)&gt;0,Scores!E25="High"),20,0)),0)</f>
        <v>0</v>
      </c>
      <c r="AL25" s="116">
        <f t="shared" si="12"/>
        <v>0</v>
      </c>
      <c r="AM25" s="116">
        <f>IF(OR(ISNUMBER(SEARCH("(strict)",Text!R25)),ISNUMBER(SEARCH("(lenient)",Text!R25))),10,0)</f>
        <v>0</v>
      </c>
      <c r="AN25" s="109">
        <f>IFERROR(IF(AND(SEARCH("(strict)",Text!S25)&gt;0,Scores!E25="Medium"),10,IF(AND(SEARCH("(strict)",Text!S25)&gt;0,Scores!E25="High"),20,0)),0)</f>
        <v>0</v>
      </c>
      <c r="AO25" s="109">
        <f t="shared" si="13"/>
        <v>0</v>
      </c>
      <c r="AP25" s="109">
        <f>IF(OR(ISNUMBER(SEARCH("(strict)",Text!S25)),ISNUMBER(SEARCH("(lenient)",Text!S25))),10,0)</f>
        <v>0</v>
      </c>
      <c r="AQ25" s="116">
        <f>IFERROR(IF(AND(SEARCH("(strict)",Text!T25)&gt;0,Scores!E25="Medium"),10,IF(AND(SEARCH("(strict)",Text!T25)&gt;0,Scores!E25="High"),20,0)),0)</f>
        <v>0</v>
      </c>
      <c r="AR25" s="116">
        <f t="shared" si="14"/>
        <v>0</v>
      </c>
      <c r="AS25" s="116">
        <f>IF(OR(ISNUMBER(SEARCH("(strict)",Text!T25)),ISNUMBER(SEARCH("(lenient)",Text!T25))),10,0)</f>
        <v>0</v>
      </c>
    </row>
    <row r="26" spans="1:45" ht="54" customHeight="1">
      <c r="A26"/>
      <c r="B26" s="4" t="s">
        <v>147</v>
      </c>
      <c r="C26" s="4" t="s">
        <v>143</v>
      </c>
      <c r="D26" s="5" t="s">
        <v>148</v>
      </c>
      <c r="E26" s="4" t="s">
        <v>47</v>
      </c>
      <c r="F26" s="5" t="s">
        <v>149</v>
      </c>
      <c r="G26" s="116">
        <f>IFERROR(IF(AND(SEARCH("(strict)",Text!H26)&gt;0,Scores!E26="Medium"),10,IF(AND(SEARCH("(strict)",Text!H26)&gt;0,Scores!E26="High"),20,0)),0)</f>
        <v>0</v>
      </c>
      <c r="H26" s="116">
        <f t="shared" si="0"/>
        <v>0</v>
      </c>
      <c r="I26" s="116">
        <f>IF(OR(ISNUMBER(SEARCH("(strict)",Text!H26)),ISNUMBER(SEARCH("(lenient)",Text!H26))),10,0)</f>
        <v>0</v>
      </c>
      <c r="J26" s="109">
        <f>IFERROR(IF(AND(SEARCH("(strict)",Text!I26)&gt;0,Scores!E26="Medium"),10,IF(AND(SEARCH("(strict)",Text!I26)&gt;0,Scores!E26="High"),20,0)),0)</f>
        <v>0</v>
      </c>
      <c r="K26" s="109">
        <f t="shared" si="1"/>
        <v>0</v>
      </c>
      <c r="L26" s="109">
        <f>IF(OR(ISNUMBER(SEARCH("(strict)",Text!I26)),ISNUMBER(SEARCH("(lenient)",Text!I26))),10,0)</f>
        <v>0</v>
      </c>
      <c r="M26" s="116">
        <f>IFERROR(IF(AND(SEARCH("(strict)",Text!J26)&gt;0,Scores!E26="Medium"),10,IF(AND(SEARCH("(strict)",Text!J26)&gt;0,Scores!E26="High"),20,0)),0)</f>
        <v>0</v>
      </c>
      <c r="N26" s="116">
        <f t="shared" si="2"/>
        <v>0</v>
      </c>
      <c r="O26" s="116">
        <f>IF(OR(ISNUMBER(SEARCH("(strict)",Text!J26)),ISNUMBER(SEARCH("(lenient)",Text!J26))),10,0)</f>
        <v>0</v>
      </c>
      <c r="P26" s="109">
        <f>IFERROR(IF(AND(SEARCH("(strict)",Text!K26)&gt;0,Scores!E26="Medium"),10,IF(AND(SEARCH("(strict)",Text!K26)&gt;0,Scores!E26="High"),20,0)),0)</f>
        <v>0</v>
      </c>
      <c r="Q26" s="109">
        <f t="shared" si="3"/>
        <v>0</v>
      </c>
      <c r="R26" s="109">
        <f>IF(OR(ISNUMBER(SEARCH("(strict)",Text!K26)),ISNUMBER(SEARCH("(lenient)",Text!K26))),10,0)</f>
        <v>0</v>
      </c>
      <c r="S26" s="116">
        <f>IFERROR(IF(AND(SEARCH("(strict)",Text!L26)&gt;0,Scores!E26="Medium"),10,IF(AND(SEARCH("(strict)",Text!L26)&gt;0,Scores!E26="High"),20,0)),0)</f>
        <v>0</v>
      </c>
      <c r="T26" s="116">
        <f t="shared" si="4"/>
        <v>0</v>
      </c>
      <c r="U26" s="116">
        <f>IF(OR(ISNUMBER(SEARCH("(strict)",Text!L26)),ISNUMBER(SEARCH("(lenient)",Text!L26))),10,0)</f>
        <v>0</v>
      </c>
      <c r="V26" s="109">
        <f>IFERROR(IF(AND(SEARCH("(strict)",Text!M26)&gt;0,Scores!E26="Medium"),10,IF(AND(SEARCH("(strict)",Text!M26)&gt;0,Scores!E26="High"),20,0)),0)</f>
        <v>0</v>
      </c>
      <c r="W26" s="109">
        <f t="shared" si="5"/>
        <v>0</v>
      </c>
      <c r="X26" s="109">
        <f>IF(OR(ISNUMBER(SEARCH("(strict)",Text!M26)),ISNUMBER(SEARCH("(lenient)",Text!M26))),10,0)</f>
        <v>0</v>
      </c>
      <c r="Y26" s="116">
        <f>IFERROR(IF(AND(SEARCH("(strict)",Text!N26)&gt;0,Scores!E26="Medium"),10,IF(AND(SEARCH("(strict)",Text!N26)&gt;0,Scores!E26="High"),20,0)),0)</f>
        <v>0</v>
      </c>
      <c r="Z26" s="116">
        <f t="shared" si="9"/>
        <v>0</v>
      </c>
      <c r="AA26" s="116">
        <f>IF(OR(ISNUMBER(SEARCH("(strict)",Text!N26)),ISNUMBER(SEARCH("(lenient)",Text!N26))),10,0)</f>
        <v>10</v>
      </c>
      <c r="AB26" s="109">
        <f>IFERROR(IF(AND(SEARCH("(strict)",Text!O26)&gt;0,Scores!E26="Medium"),10,IF(AND(SEARCH("(strict)",Text!O26)&gt;0,Scores!E26="High"),20,0)),0)</f>
        <v>0</v>
      </c>
      <c r="AC26" s="109">
        <f t="shared" si="6"/>
        <v>0</v>
      </c>
      <c r="AD26" s="109">
        <f>IF(OR(ISNUMBER(SEARCH("(strict)",Text!O26)),ISNUMBER(SEARCH("(lenient)",Text!O26))),10,0)</f>
        <v>10</v>
      </c>
      <c r="AE26" s="116">
        <f>IFERROR(IF(AND(SEARCH("(strict)",Text!P26)&gt;0,Scores!E26="Medium"),10,IF(AND(SEARCH("(strict)",Text!P26)&gt;0,Scores!E26="High"),20,0)),0)</f>
        <v>0</v>
      </c>
      <c r="AF26" s="116">
        <f t="shared" si="10"/>
        <v>0</v>
      </c>
      <c r="AG26" s="116">
        <f>IF(OR(ISNUMBER(SEARCH("(strict)",Text!P26)),ISNUMBER(SEARCH("(lenient)",Text!P26))),10,0)</f>
        <v>0</v>
      </c>
      <c r="AH26" s="109">
        <f>IFERROR(IF(AND(SEARCH("(strict)",Text!Q26)&gt;0,Scores!E26="Medium"),10,IF(AND(SEARCH("(strict)",Text!Q26)&gt;0,Scores!E26="High"),20,0)),0)</f>
        <v>0</v>
      </c>
      <c r="AI26" s="109">
        <f t="shared" si="11"/>
        <v>0</v>
      </c>
      <c r="AJ26" s="109">
        <f>IF(OR(ISNUMBER(SEARCH("(strict)",Text!Q26)),ISNUMBER(SEARCH("(lenient)",Text!Q26))),10,0)</f>
        <v>0</v>
      </c>
      <c r="AK26" s="116">
        <f>IFERROR(IF(AND(SEARCH("(strict)",Text!R26)&gt;0,Scores!E26="Medium"),10,IF(AND(SEARCH("(strict)",Text!R26)&gt;0,Scores!E26="High"),20,0)),0)</f>
        <v>0</v>
      </c>
      <c r="AL26" s="116">
        <f t="shared" si="12"/>
        <v>0</v>
      </c>
      <c r="AM26" s="116">
        <f>IF(OR(ISNUMBER(SEARCH("(strict)",Text!R26)),ISNUMBER(SEARCH("(lenient)",Text!R26))),10,0)</f>
        <v>10</v>
      </c>
      <c r="AN26" s="109">
        <f>IFERROR(IF(AND(SEARCH("(strict)",Text!S26)&gt;0,Scores!E26="Medium"),10,IF(AND(SEARCH("(strict)",Text!S26)&gt;0,Scores!E26="High"),20,0)),0)</f>
        <v>0</v>
      </c>
      <c r="AO26" s="109">
        <f t="shared" si="13"/>
        <v>0</v>
      </c>
      <c r="AP26" s="109">
        <f>IF(OR(ISNUMBER(SEARCH("(strict)",Text!S26)),ISNUMBER(SEARCH("(lenient)",Text!S26))),10,0)</f>
        <v>0</v>
      </c>
      <c r="AQ26" s="116">
        <f>IFERROR(IF(AND(SEARCH("(strict)",Text!T26)&gt;0,Scores!E26="Medium"),10,IF(AND(SEARCH("(strict)",Text!T26)&gt;0,Scores!E26="High"),20,0)),0)</f>
        <v>0</v>
      </c>
      <c r="AR26" s="116">
        <f t="shared" si="14"/>
        <v>0</v>
      </c>
      <c r="AS26" s="116">
        <f>IF(OR(ISNUMBER(SEARCH("(strict)",Text!T26)),ISNUMBER(SEARCH("(lenient)",Text!T26))),10,0)</f>
        <v>0</v>
      </c>
    </row>
    <row r="27" spans="1:45" ht="53.25" customHeight="1">
      <c r="A27"/>
      <c r="B27" s="4" t="s">
        <v>151</v>
      </c>
      <c r="C27" s="4" t="s">
        <v>143</v>
      </c>
      <c r="D27" s="5" t="s">
        <v>152</v>
      </c>
      <c r="E27" s="4" t="s">
        <v>47</v>
      </c>
      <c r="F27" s="5" t="s">
        <v>153</v>
      </c>
      <c r="G27" s="116">
        <f>IFERROR(IF(AND(SEARCH("(strict)",Text!H27)&gt;0,Scores!E27="Medium"),10,IF(AND(SEARCH("(strict)",Text!H27)&gt;0,Scores!E27="High"),20,0)),0)</f>
        <v>0</v>
      </c>
      <c r="H27" s="116">
        <f t="shared" si="0"/>
        <v>0</v>
      </c>
      <c r="I27" s="116">
        <f>IF(OR(ISNUMBER(SEARCH("(strict)",Text!H27)),ISNUMBER(SEARCH("(lenient)",Text!H27))),10,0)</f>
        <v>0</v>
      </c>
      <c r="J27" s="109">
        <f>IFERROR(IF(AND(SEARCH("(strict)",Text!I27)&gt;0,Scores!E27="Medium"),10,IF(AND(SEARCH("(strict)",Text!I27)&gt;0,Scores!E27="High"),20,0)),0)</f>
        <v>0</v>
      </c>
      <c r="K27" s="109">
        <f t="shared" si="1"/>
        <v>0</v>
      </c>
      <c r="L27" s="109">
        <f>IF(OR(ISNUMBER(SEARCH("(strict)",Text!I27)),ISNUMBER(SEARCH("(lenient)",Text!I27))),10,0)</f>
        <v>0</v>
      </c>
      <c r="M27" s="116">
        <f>IFERROR(IF(AND(SEARCH("(strict)",Text!J27)&gt;0,Scores!E27="Medium"),10,IF(AND(SEARCH("(strict)",Text!J27)&gt;0,Scores!E27="High"),20,0)),0)</f>
        <v>0</v>
      </c>
      <c r="N27" s="116">
        <f t="shared" si="2"/>
        <v>0</v>
      </c>
      <c r="O27" s="116">
        <f>IF(OR(ISNUMBER(SEARCH("(strict)",Text!J27)),ISNUMBER(SEARCH("(lenient)",Text!J27))),10,0)</f>
        <v>0</v>
      </c>
      <c r="P27" s="109">
        <f>IFERROR(IF(AND(SEARCH("(strict)",Text!K27)&gt;0,Scores!E27="Medium"),10,IF(AND(SEARCH("(strict)",Text!K27)&gt;0,Scores!E27="High"),20,0)),0)</f>
        <v>0</v>
      </c>
      <c r="Q27" s="109">
        <f t="shared" si="3"/>
        <v>0</v>
      </c>
      <c r="R27" s="109">
        <f>IF(OR(ISNUMBER(SEARCH("(strict)",Text!K27)),ISNUMBER(SEARCH("(lenient)",Text!K27))),10,0)</f>
        <v>0</v>
      </c>
      <c r="S27" s="116">
        <f>IFERROR(IF(AND(SEARCH("(strict)",Text!L27)&gt;0,Scores!E27="Medium"),10,IF(AND(SEARCH("(strict)",Text!L27)&gt;0,Scores!E27="High"),20,0)),0)</f>
        <v>0</v>
      </c>
      <c r="T27" s="116">
        <f t="shared" si="4"/>
        <v>0</v>
      </c>
      <c r="U27" s="116">
        <f>IF(OR(ISNUMBER(SEARCH("(strict)",Text!L27)),ISNUMBER(SEARCH("(lenient)",Text!L27))),10,0)</f>
        <v>0</v>
      </c>
      <c r="V27" s="109">
        <f>IFERROR(IF(AND(SEARCH("(strict)",Text!M27)&gt;0,Scores!E27="Medium"),10,IF(AND(SEARCH("(strict)",Text!M27)&gt;0,Scores!E27="High"),20,0)),0)</f>
        <v>0</v>
      </c>
      <c r="W27" s="109">
        <f t="shared" si="5"/>
        <v>0</v>
      </c>
      <c r="X27" s="109">
        <f>IF(OR(ISNUMBER(SEARCH("(strict)",Text!M27)),ISNUMBER(SEARCH("(lenient)",Text!M27))),10,0)</f>
        <v>0</v>
      </c>
      <c r="Y27" s="116">
        <f>IFERROR(IF(AND(SEARCH("(strict)",Text!N27)&gt;0,Scores!E27="Medium"),10,IF(AND(SEARCH("(strict)",Text!N27)&gt;0,Scores!E27="High"),20,0)),0)</f>
        <v>0</v>
      </c>
      <c r="Z27" s="116">
        <f t="shared" si="9"/>
        <v>0</v>
      </c>
      <c r="AA27" s="116">
        <f>IF(OR(ISNUMBER(SEARCH("(strict)",Text!N27)),ISNUMBER(SEARCH("(lenient)",Text!N27))),10,0)</f>
        <v>0</v>
      </c>
      <c r="AB27" s="109">
        <f>IFERROR(IF(AND(SEARCH("(strict)",Text!O27)&gt;0,Scores!E27="Medium"),10,IF(AND(SEARCH("(strict)",Text!O27)&gt;0,Scores!E27="High"),20,0)),0)</f>
        <v>10</v>
      </c>
      <c r="AC27" s="109">
        <f t="shared" si="6"/>
        <v>0.01</v>
      </c>
      <c r="AD27" s="109">
        <f>IF(OR(ISNUMBER(SEARCH("(strict)",Text!O27)),ISNUMBER(SEARCH("(lenient)",Text!O27))),10,0)</f>
        <v>10</v>
      </c>
      <c r="AE27" s="116">
        <f>IFERROR(IF(AND(SEARCH("(strict)",Text!P27)&gt;0,Scores!E27="Medium"),10,IF(AND(SEARCH("(strict)",Text!P27)&gt;0,Scores!E27="High"),20,0)),0)</f>
        <v>0</v>
      </c>
      <c r="AF27" s="116">
        <f t="shared" si="10"/>
        <v>0</v>
      </c>
      <c r="AG27" s="116">
        <f>IF(OR(ISNUMBER(SEARCH("(strict)",Text!P27)),ISNUMBER(SEARCH("(lenient)",Text!P27))),10,0)</f>
        <v>0</v>
      </c>
      <c r="AH27" s="109">
        <f>IFERROR(IF(AND(SEARCH("(strict)",Text!Q27)&gt;0,Scores!E27="Medium"),10,IF(AND(SEARCH("(strict)",Text!Q27)&gt;0,Scores!E27="High"),20,0)),0)</f>
        <v>0</v>
      </c>
      <c r="AI27" s="109">
        <f t="shared" si="11"/>
        <v>0</v>
      </c>
      <c r="AJ27" s="109">
        <f>IF(OR(ISNUMBER(SEARCH("(strict)",Text!Q27)),ISNUMBER(SEARCH("(lenient)",Text!Q27))),10,0)</f>
        <v>0</v>
      </c>
      <c r="AK27" s="116">
        <f>IFERROR(IF(AND(SEARCH("(strict)",Text!R27)&gt;0,Scores!E27="Medium"),10,IF(AND(SEARCH("(strict)",Text!R27)&gt;0,Scores!E27="High"),20,0)),0)</f>
        <v>0</v>
      </c>
      <c r="AL27" s="116">
        <f t="shared" si="12"/>
        <v>0</v>
      </c>
      <c r="AM27" s="116">
        <f>IF(OR(ISNUMBER(SEARCH("(strict)",Text!R27)),ISNUMBER(SEARCH("(lenient)",Text!R27))),10,0)</f>
        <v>0</v>
      </c>
      <c r="AN27" s="109">
        <f>IFERROR(IF(AND(SEARCH("(strict)",Text!S27)&gt;0,Scores!E27="Medium"),10,IF(AND(SEARCH("(strict)",Text!S27)&gt;0,Scores!E27="High"),20,0)),0)</f>
        <v>10</v>
      </c>
      <c r="AO27" s="109">
        <f t="shared" si="13"/>
        <v>0.01</v>
      </c>
      <c r="AP27" s="109">
        <f>IF(OR(ISNUMBER(SEARCH("(strict)",Text!S27)),ISNUMBER(SEARCH("(lenient)",Text!S27))),10,0)</f>
        <v>10</v>
      </c>
      <c r="AQ27" s="116">
        <f>IFERROR(IF(AND(SEARCH("(strict)",Text!T27)&gt;0,Scores!E27="Medium"),10,IF(AND(SEARCH("(strict)",Text!T27)&gt;0,Scores!E27="High"),20,0)),0)</f>
        <v>0</v>
      </c>
      <c r="AR27" s="116">
        <f t="shared" si="14"/>
        <v>0</v>
      </c>
      <c r="AS27" s="116">
        <f>IF(OR(ISNUMBER(SEARCH("(strict)",Text!T27)),ISNUMBER(SEARCH("(lenient)",Text!T27))),10,0)</f>
        <v>0</v>
      </c>
    </row>
    <row r="28" spans="1:45" ht="26.25" customHeight="1">
      <c r="A28"/>
      <c r="B28" s="4" t="s">
        <v>156</v>
      </c>
      <c r="C28" s="4" t="s">
        <v>143</v>
      </c>
      <c r="D28" s="5" t="s">
        <v>157</v>
      </c>
      <c r="E28" s="4" t="s">
        <v>47</v>
      </c>
      <c r="F28" s="5" t="s">
        <v>158</v>
      </c>
      <c r="G28" s="116">
        <f>IFERROR(IF(AND(SEARCH("(strict)",Text!H28)&gt;0,Scores!E28="Medium"),10,IF(AND(SEARCH("(strict)",Text!H28)&gt;0,Scores!E28="High"),20,0)),0)</f>
        <v>0</v>
      </c>
      <c r="H28" s="116">
        <f t="shared" si="0"/>
        <v>0</v>
      </c>
      <c r="I28" s="116">
        <f>IF(OR(ISNUMBER(SEARCH("(strict)",Text!H28)),ISNUMBER(SEARCH("(lenient)",Text!H28))),10,0)</f>
        <v>0</v>
      </c>
      <c r="J28" s="109">
        <f>IFERROR(IF(AND(SEARCH("(strict)",Text!I28)&gt;0,Scores!E28="Medium"),10,IF(AND(SEARCH("(strict)",Text!I28)&gt;0,Scores!E28="High"),20,0)),0)</f>
        <v>0</v>
      </c>
      <c r="K28" s="109">
        <f t="shared" si="1"/>
        <v>0</v>
      </c>
      <c r="L28" s="109">
        <f>IF(OR(ISNUMBER(SEARCH("(strict)",Text!I28)),ISNUMBER(SEARCH("(lenient)",Text!I28))),10,0)</f>
        <v>0</v>
      </c>
      <c r="M28" s="116">
        <f>IFERROR(IF(AND(SEARCH("(strict)",Text!J28)&gt;0,Scores!E28="Medium"),10,IF(AND(SEARCH("(strict)",Text!J28)&gt;0,Scores!E28="High"),20,0)),0)</f>
        <v>0</v>
      </c>
      <c r="N28" s="116">
        <f t="shared" si="2"/>
        <v>0</v>
      </c>
      <c r="O28" s="116">
        <f>IF(OR(ISNUMBER(SEARCH("(strict)",Text!J28)),ISNUMBER(SEARCH("(lenient)",Text!J28))),10,0)</f>
        <v>0</v>
      </c>
      <c r="P28" s="109">
        <f>IFERROR(IF(AND(SEARCH("(strict)",Text!K28)&gt;0,Scores!E28="Medium"),10,IF(AND(SEARCH("(strict)",Text!K28)&gt;0,Scores!E28="High"),20,0)),0)</f>
        <v>0</v>
      </c>
      <c r="Q28" s="109">
        <f t="shared" si="3"/>
        <v>0</v>
      </c>
      <c r="R28" s="109">
        <f>IF(OR(ISNUMBER(SEARCH("(strict)",Text!K28)),ISNUMBER(SEARCH("(lenient)",Text!K28))),10,0)</f>
        <v>0</v>
      </c>
      <c r="S28" s="116">
        <f>IFERROR(IF(AND(SEARCH("(strict)",Text!L28)&gt;0,Scores!E28="Medium"),10,IF(AND(SEARCH("(strict)",Text!L28)&gt;0,Scores!E28="High"),20,0)),0)</f>
        <v>0</v>
      </c>
      <c r="T28" s="116">
        <f t="shared" si="4"/>
        <v>0</v>
      </c>
      <c r="U28" s="116">
        <f>IF(OR(ISNUMBER(SEARCH("(strict)",Text!L28)),ISNUMBER(SEARCH("(lenient)",Text!L28))),10,0)</f>
        <v>0</v>
      </c>
      <c r="V28" s="109">
        <f>IFERROR(IF(AND(SEARCH("(strict)",Text!M28)&gt;0,Scores!E28="Medium"),10,IF(AND(SEARCH("(strict)",Text!M28)&gt;0,Scores!E28="High"),20,0)),0)</f>
        <v>0</v>
      </c>
      <c r="W28" s="109">
        <f t="shared" si="5"/>
        <v>0</v>
      </c>
      <c r="X28" s="109">
        <f>IF(OR(ISNUMBER(SEARCH("(strict)",Text!M28)),ISNUMBER(SEARCH("(lenient)",Text!M28))),10,0)</f>
        <v>0</v>
      </c>
      <c r="Y28" s="116">
        <f>IFERROR(IF(AND(SEARCH("(strict)",Text!N28)&gt;0,Scores!E28="Medium"),10,IF(AND(SEARCH("(strict)",Text!N28)&gt;0,Scores!E28="High"),20,0)),0)</f>
        <v>0</v>
      </c>
      <c r="Z28" s="116">
        <f t="shared" si="9"/>
        <v>0</v>
      </c>
      <c r="AA28" s="116">
        <f>IF(OR(ISNUMBER(SEARCH("(strict)",Text!N28)),ISNUMBER(SEARCH("(lenient)",Text!N28))),10,0)</f>
        <v>0</v>
      </c>
      <c r="AB28" s="109">
        <f>IFERROR(IF(AND(SEARCH("(strict)",Text!O28)&gt;0,Scores!E28="Medium"),10,IF(AND(SEARCH("(strict)",Text!O28)&gt;0,Scores!E28="High"),20,0)),0)</f>
        <v>0</v>
      </c>
      <c r="AC28" s="109">
        <f t="shared" si="6"/>
        <v>0</v>
      </c>
      <c r="AD28" s="109">
        <f>IF(OR(ISNUMBER(SEARCH("(strict)",Text!O28)),ISNUMBER(SEARCH("(lenient)",Text!O28))),10,0)</f>
        <v>0</v>
      </c>
      <c r="AE28" s="116">
        <f>IFERROR(IF(AND(SEARCH("(strict)",Text!P28)&gt;0,Scores!E28="Medium"),10,IF(AND(SEARCH("(strict)",Text!P28)&gt;0,Scores!E28="High"),20,0)),0)</f>
        <v>0</v>
      </c>
      <c r="AF28" s="116">
        <f t="shared" si="10"/>
        <v>0</v>
      </c>
      <c r="AG28" s="116">
        <f>IF(OR(ISNUMBER(SEARCH("(strict)",Text!P28)),ISNUMBER(SEARCH("(lenient)",Text!P28))),10,0)</f>
        <v>0</v>
      </c>
      <c r="AH28" s="109">
        <f>IFERROR(IF(AND(SEARCH("(strict)",Text!Q28)&gt;0,Scores!E28="Medium"),10,IF(AND(SEARCH("(strict)",Text!Q28)&gt;0,Scores!E28="High"),20,0)),0)</f>
        <v>0</v>
      </c>
      <c r="AI28" s="109">
        <f t="shared" si="11"/>
        <v>0</v>
      </c>
      <c r="AJ28" s="109">
        <f>IF(OR(ISNUMBER(SEARCH("(strict)",Text!Q28)),ISNUMBER(SEARCH("(lenient)",Text!Q28))),10,0)</f>
        <v>0</v>
      </c>
      <c r="AK28" s="116">
        <f>IFERROR(IF(AND(SEARCH("(strict)",Text!R28)&gt;0,Scores!E28="Medium"),10,IF(AND(SEARCH("(strict)",Text!R28)&gt;0,Scores!E28="High"),20,0)),0)</f>
        <v>0</v>
      </c>
      <c r="AL28" s="116">
        <f t="shared" si="12"/>
        <v>0</v>
      </c>
      <c r="AM28" s="116">
        <f>IF(OR(ISNUMBER(SEARCH("(strict)",Text!R28)),ISNUMBER(SEARCH("(lenient)",Text!R28))),10,0)</f>
        <v>0</v>
      </c>
      <c r="AN28" s="109">
        <f>IFERROR(IF(AND(SEARCH("(strict)",Text!S28)&gt;0,Scores!E28="Medium"),10,IF(AND(SEARCH("(strict)",Text!S28)&gt;0,Scores!E28="High"),20,0)),0)</f>
        <v>0</v>
      </c>
      <c r="AO28" s="109">
        <f t="shared" si="13"/>
        <v>0</v>
      </c>
      <c r="AP28" s="109">
        <f>IF(OR(ISNUMBER(SEARCH("(strict)",Text!S28)),ISNUMBER(SEARCH("(lenient)",Text!S28))),10,0)</f>
        <v>0</v>
      </c>
      <c r="AQ28" s="116">
        <f>IFERROR(IF(AND(SEARCH("(strict)",Text!T28)&gt;0,Scores!E28="Medium"),10,IF(AND(SEARCH("(strict)",Text!T28)&gt;0,Scores!E28="High"),20,0)),0)</f>
        <v>0</v>
      </c>
      <c r="AR28" s="116">
        <f t="shared" si="14"/>
        <v>0</v>
      </c>
      <c r="AS28" s="116">
        <f>IF(OR(ISNUMBER(SEARCH("(strict)",Text!T28)),ISNUMBER(SEARCH("(lenient)",Text!T28))),10,0)</f>
        <v>0</v>
      </c>
    </row>
    <row r="29" spans="1:45" ht="27.75" customHeight="1">
      <c r="A29"/>
      <c r="B29" s="4" t="s">
        <v>160</v>
      </c>
      <c r="C29" s="4" t="s">
        <v>143</v>
      </c>
      <c r="D29" s="5" t="s">
        <v>161</v>
      </c>
      <c r="E29" s="4" t="s">
        <v>47</v>
      </c>
      <c r="F29" s="5" t="s">
        <v>162</v>
      </c>
      <c r="G29" s="116">
        <f>IFERROR(IF(AND(SEARCH("(strict)",Text!H29)&gt;0,Scores!E29="Medium"),10,IF(AND(SEARCH("(strict)",Text!H29)&gt;0,Scores!E29="High"),20,0)),0)</f>
        <v>0</v>
      </c>
      <c r="H29" s="116">
        <f t="shared" si="0"/>
        <v>0</v>
      </c>
      <c r="I29" s="116">
        <f>IF(OR(ISNUMBER(SEARCH("(strict)",Text!H29)),ISNUMBER(SEARCH("(lenient)",Text!H29))),10,0)</f>
        <v>0</v>
      </c>
      <c r="J29" s="109">
        <f>IFERROR(IF(AND(SEARCH("(strict)",Text!I29)&gt;0,Scores!E29="Medium"),10,IF(AND(SEARCH("(strict)",Text!I29)&gt;0,Scores!E29="High"),20,0)),0)</f>
        <v>0</v>
      </c>
      <c r="K29" s="109">
        <f t="shared" si="1"/>
        <v>0</v>
      </c>
      <c r="L29" s="109">
        <f>IF(OR(ISNUMBER(SEARCH("(strict)",Text!I29)),ISNUMBER(SEARCH("(lenient)",Text!I29))),10,0)</f>
        <v>0</v>
      </c>
      <c r="M29" s="116">
        <f>IFERROR(IF(AND(SEARCH("(strict)",Text!J29)&gt;0,Scores!E29="Medium"),10,IF(AND(SEARCH("(strict)",Text!J29)&gt;0,Scores!E29="High"),20,0)),0)</f>
        <v>0</v>
      </c>
      <c r="N29" s="116">
        <f t="shared" si="2"/>
        <v>0</v>
      </c>
      <c r="O29" s="116">
        <f>IF(OR(ISNUMBER(SEARCH("(strict)",Text!J29)),ISNUMBER(SEARCH("(lenient)",Text!J29))),10,0)</f>
        <v>0</v>
      </c>
      <c r="P29" s="109">
        <f>IFERROR(IF(AND(SEARCH("(strict)",Text!K29)&gt;0,Scores!E29="Medium"),10,IF(AND(SEARCH("(strict)",Text!K29)&gt;0,Scores!E29="High"),20,0)),0)</f>
        <v>0</v>
      </c>
      <c r="Q29" s="109">
        <f t="shared" si="3"/>
        <v>0</v>
      </c>
      <c r="R29" s="109">
        <f>IF(OR(ISNUMBER(SEARCH("(strict)",Text!K29)),ISNUMBER(SEARCH("(lenient)",Text!K29))),10,0)</f>
        <v>0</v>
      </c>
      <c r="S29" s="116">
        <f>IFERROR(IF(AND(SEARCH("(strict)",Text!L29)&gt;0,Scores!E29="Medium"),10,IF(AND(SEARCH("(strict)",Text!L29)&gt;0,Scores!E29="High"),20,0)),0)</f>
        <v>0</v>
      </c>
      <c r="T29" s="116">
        <f t="shared" si="4"/>
        <v>0</v>
      </c>
      <c r="U29" s="116">
        <f>IF(OR(ISNUMBER(SEARCH("(strict)",Text!L29)),ISNUMBER(SEARCH("(lenient)",Text!L29))),10,0)</f>
        <v>0</v>
      </c>
      <c r="V29" s="109">
        <f>IFERROR(IF(AND(SEARCH("(strict)",Text!M29)&gt;0,Scores!E29="Medium"),10,IF(AND(SEARCH("(strict)",Text!M29)&gt;0,Scores!E29="High"),20,0)),0)</f>
        <v>0</v>
      </c>
      <c r="W29" s="109">
        <f t="shared" si="5"/>
        <v>0</v>
      </c>
      <c r="X29" s="109">
        <f>IF(OR(ISNUMBER(SEARCH("(strict)",Text!M29)),ISNUMBER(SEARCH("(lenient)",Text!M29))),10,0)</f>
        <v>0</v>
      </c>
      <c r="Y29" s="116">
        <f>IFERROR(IF(AND(SEARCH("(strict)",Text!N29)&gt;0,Scores!E29="Medium"),10,IF(AND(SEARCH("(strict)",Text!N29)&gt;0,Scores!E29="High"),20,0)),0)</f>
        <v>0</v>
      </c>
      <c r="Z29" s="116">
        <f t="shared" si="9"/>
        <v>0</v>
      </c>
      <c r="AA29" s="116">
        <f>IF(OR(ISNUMBER(SEARCH("(strict)",Text!N29)),ISNUMBER(SEARCH("(lenient)",Text!N29))),10,0)</f>
        <v>10</v>
      </c>
      <c r="AB29" s="109">
        <f>IFERROR(IF(AND(SEARCH("(strict)",Text!O29)&gt;0,Scores!E29="Medium"),10,IF(AND(SEARCH("(strict)",Text!O29)&gt;0,Scores!E29="High"),20,0)),0)</f>
        <v>0</v>
      </c>
      <c r="AC29" s="109">
        <f t="shared" si="6"/>
        <v>0</v>
      </c>
      <c r="AD29" s="109">
        <f>IF(OR(ISNUMBER(SEARCH("(strict)",Text!O29)),ISNUMBER(SEARCH("(lenient)",Text!O29))),10,0)</f>
        <v>0</v>
      </c>
      <c r="AE29" s="116">
        <f>IFERROR(IF(AND(SEARCH("(strict)",Text!P29)&gt;0,Scores!E29="Medium"),10,IF(AND(SEARCH("(strict)",Text!P29)&gt;0,Scores!E29="High"),20,0)),0)</f>
        <v>0</v>
      </c>
      <c r="AF29" s="116">
        <f t="shared" si="10"/>
        <v>0</v>
      </c>
      <c r="AG29" s="116">
        <f>IF(OR(ISNUMBER(SEARCH("(strict)",Text!P29)),ISNUMBER(SEARCH("(lenient)",Text!P29))),10,0)</f>
        <v>0</v>
      </c>
      <c r="AH29" s="109">
        <f>IFERROR(IF(AND(SEARCH("(strict)",Text!Q29)&gt;0,Scores!E29="Medium"),10,IF(AND(SEARCH("(strict)",Text!Q29)&gt;0,Scores!E29="High"),20,0)),0)</f>
        <v>0</v>
      </c>
      <c r="AI29" s="109">
        <f t="shared" si="11"/>
        <v>0</v>
      </c>
      <c r="AJ29" s="109">
        <f>IF(OR(ISNUMBER(SEARCH("(strict)",Text!Q29)),ISNUMBER(SEARCH("(lenient)",Text!Q29))),10,0)</f>
        <v>0</v>
      </c>
      <c r="AK29" s="116">
        <f>IFERROR(IF(AND(SEARCH("(strict)",Text!R29)&gt;0,Scores!E29="Medium"),10,IF(AND(SEARCH("(strict)",Text!R29)&gt;0,Scores!E29="High"),20,0)),0)</f>
        <v>0</v>
      </c>
      <c r="AL29" s="116">
        <f t="shared" si="12"/>
        <v>0</v>
      </c>
      <c r="AM29" s="116">
        <f>IF(OR(ISNUMBER(SEARCH("(strict)",Text!R29)),ISNUMBER(SEARCH("(lenient)",Text!R29))),10,0)</f>
        <v>0</v>
      </c>
      <c r="AN29" s="109">
        <f>IFERROR(IF(AND(SEARCH("(strict)",Text!S29)&gt;0,Scores!E29="Medium"),10,IF(AND(SEARCH("(strict)",Text!S29)&gt;0,Scores!E29="High"),20,0)),0)</f>
        <v>0</v>
      </c>
      <c r="AO29" s="109">
        <f t="shared" si="13"/>
        <v>0</v>
      </c>
      <c r="AP29" s="109">
        <f>IF(OR(ISNUMBER(SEARCH("(strict)",Text!S29)),ISNUMBER(SEARCH("(lenient)",Text!S29))),10,0)</f>
        <v>0</v>
      </c>
      <c r="AQ29" s="116">
        <f>IFERROR(IF(AND(SEARCH("(strict)",Text!T29)&gt;0,Scores!E29="Medium"),10,IF(AND(SEARCH("(strict)",Text!T29)&gt;0,Scores!E29="High"),20,0)),0)</f>
        <v>0</v>
      </c>
      <c r="AR29" s="116">
        <f t="shared" si="14"/>
        <v>0</v>
      </c>
      <c r="AS29" s="116">
        <f>IF(OR(ISNUMBER(SEARCH("(strict)",Text!T29)),ISNUMBER(SEARCH("(lenient)",Text!T29))),10,0)</f>
        <v>0</v>
      </c>
    </row>
    <row r="30" spans="1:45" ht="54" customHeight="1">
      <c r="A30"/>
      <c r="B30" s="4" t="s">
        <v>164</v>
      </c>
      <c r="C30" s="4" t="s">
        <v>143</v>
      </c>
      <c r="D30" s="5" t="s">
        <v>165</v>
      </c>
      <c r="E30" s="4" t="s">
        <v>47</v>
      </c>
      <c r="F30" s="5" t="s">
        <v>166</v>
      </c>
      <c r="G30" s="116">
        <f>IFERROR(IF(AND(SEARCH("(strict)",Text!H30)&gt;0,Scores!E30="Medium"),10,IF(AND(SEARCH("(strict)",Text!H30)&gt;0,Scores!E30="High"),20,0)),0)</f>
        <v>0</v>
      </c>
      <c r="H30" s="116">
        <f t="shared" si="0"/>
        <v>0</v>
      </c>
      <c r="I30" s="116">
        <f>IF(OR(ISNUMBER(SEARCH("(strict)",Text!H30)),ISNUMBER(SEARCH("(lenient)",Text!H30))),10,0)</f>
        <v>0</v>
      </c>
      <c r="J30" s="109">
        <f>IFERROR(IF(AND(SEARCH("(strict)",Text!I30)&gt;0,Scores!E30="Medium"),10,IF(AND(SEARCH("(strict)",Text!I30)&gt;0,Scores!E30="High"),20,0)),0)</f>
        <v>0</v>
      </c>
      <c r="K30" s="109">
        <f t="shared" si="1"/>
        <v>0</v>
      </c>
      <c r="L30" s="109">
        <f>IF(OR(ISNUMBER(SEARCH("(strict)",Text!I30)),ISNUMBER(SEARCH("(lenient)",Text!I30))),10,0)</f>
        <v>10</v>
      </c>
      <c r="M30" s="116">
        <f>IFERROR(IF(AND(SEARCH("(strict)",Text!J30)&gt;0,Scores!E30="Medium"),10,IF(AND(SEARCH("(strict)",Text!J30)&gt;0,Scores!E30="High"),20,0)),0)</f>
        <v>10</v>
      </c>
      <c r="N30" s="116">
        <f t="shared" si="2"/>
        <v>0.01</v>
      </c>
      <c r="O30" s="116">
        <f>IF(OR(ISNUMBER(SEARCH("(strict)",Text!J30)),ISNUMBER(SEARCH("(lenient)",Text!J30))),10,0)</f>
        <v>10</v>
      </c>
      <c r="P30" s="109">
        <f>IFERROR(IF(AND(SEARCH("(strict)",Text!K30)&gt;0,Scores!E30="Medium"),10,IF(AND(SEARCH("(strict)",Text!K30)&gt;0,Scores!E30="High"),20,0)),0)</f>
        <v>0</v>
      </c>
      <c r="Q30" s="109">
        <f t="shared" si="3"/>
        <v>0</v>
      </c>
      <c r="R30" s="109">
        <f>IF(OR(ISNUMBER(SEARCH("(strict)",Text!K30)),ISNUMBER(SEARCH("(lenient)",Text!K30))),10,0)</f>
        <v>0</v>
      </c>
      <c r="S30" s="116">
        <f>IFERROR(IF(AND(SEARCH("(strict)",Text!L30)&gt;0,Scores!E30="Medium"),10,IF(AND(SEARCH("(strict)",Text!L30)&gt;0,Scores!E30="High"),20,0)),0)</f>
        <v>10</v>
      </c>
      <c r="T30" s="116">
        <f t="shared" si="4"/>
        <v>0.01</v>
      </c>
      <c r="U30" s="116">
        <f>IF(OR(ISNUMBER(SEARCH("(strict)",Text!L30)),ISNUMBER(SEARCH("(lenient)",Text!L30))),10,0)</f>
        <v>10</v>
      </c>
      <c r="V30" s="109">
        <f>IFERROR(IF(AND(SEARCH("(strict)",Text!M30)&gt;0,Scores!E30="Medium"),10,IF(AND(SEARCH("(strict)",Text!M30)&gt;0,Scores!E30="High"),20,0)),0)</f>
        <v>10</v>
      </c>
      <c r="W30" s="109">
        <f t="shared" si="5"/>
        <v>0.01</v>
      </c>
      <c r="X30" s="109">
        <f>IF(OR(ISNUMBER(SEARCH("(strict)",Text!M30)),ISNUMBER(SEARCH("(lenient)",Text!M30))),10,0)</f>
        <v>10</v>
      </c>
      <c r="Y30" s="116">
        <f>IFERROR(IF(AND(SEARCH("(strict)",Text!N30)&gt;0,Scores!E30="Medium"),10,IF(AND(SEARCH("(strict)",Text!N30)&gt;0,Scores!E30="High"),20,0)),0)</f>
        <v>10</v>
      </c>
      <c r="Z30" s="116">
        <f t="shared" si="9"/>
        <v>0.01</v>
      </c>
      <c r="AA30" s="116">
        <f>IF(OR(ISNUMBER(SEARCH("(strict)",Text!N30)),ISNUMBER(SEARCH("(lenient)",Text!N30))),10,0)</f>
        <v>10</v>
      </c>
      <c r="AB30" s="109">
        <f>IFERROR(IF(AND(SEARCH("(strict)",Text!O30)&gt;0,Scores!E30="Medium"),10,IF(AND(SEARCH("(strict)",Text!O30)&gt;0,Scores!E30="High"),20,0)),0)</f>
        <v>10</v>
      </c>
      <c r="AC30" s="109">
        <f t="shared" si="6"/>
        <v>0.01</v>
      </c>
      <c r="AD30" s="109">
        <f>IF(OR(ISNUMBER(SEARCH("(strict)",Text!O30)),ISNUMBER(SEARCH("(lenient)",Text!O30))),10,0)</f>
        <v>10</v>
      </c>
      <c r="AE30" s="116">
        <f>IFERROR(IF(AND(SEARCH("(strict)",Text!P30)&gt;0,Scores!E30="Medium"),10,IF(AND(SEARCH("(strict)",Text!P30)&gt;0,Scores!E30="High"),20,0)),0)</f>
        <v>0</v>
      </c>
      <c r="AF30" s="116">
        <f t="shared" si="10"/>
        <v>0</v>
      </c>
      <c r="AG30" s="116">
        <f>IF(OR(ISNUMBER(SEARCH("(strict)",Text!P30)),ISNUMBER(SEARCH("(lenient)",Text!P30))),10,0)</f>
        <v>0</v>
      </c>
      <c r="AH30" s="109">
        <f>IFERROR(IF(AND(SEARCH("(strict)",Text!Q30)&gt;0,Scores!E30="Medium"),10,IF(AND(SEARCH("(strict)",Text!Q30)&gt;0,Scores!E30="High"),20,0)),0)</f>
        <v>0</v>
      </c>
      <c r="AI30" s="109">
        <f t="shared" si="11"/>
        <v>0</v>
      </c>
      <c r="AJ30" s="109">
        <f>IF(OR(ISNUMBER(SEARCH("(strict)",Text!Q30)),ISNUMBER(SEARCH("(lenient)",Text!Q30))),10,0)</f>
        <v>0</v>
      </c>
      <c r="AK30" s="116">
        <f>IFERROR(IF(AND(SEARCH("(strict)",Text!R30)&gt;0,Scores!E30="Medium"),10,IF(AND(SEARCH("(strict)",Text!R30)&gt;0,Scores!E30="High"),20,0)),0)</f>
        <v>0</v>
      </c>
      <c r="AL30" s="116">
        <f t="shared" si="12"/>
        <v>0</v>
      </c>
      <c r="AM30" s="116">
        <f>IF(OR(ISNUMBER(SEARCH("(strict)",Text!R30)),ISNUMBER(SEARCH("(lenient)",Text!R30))),10,0)</f>
        <v>0</v>
      </c>
      <c r="AN30" s="109">
        <f>IFERROR(IF(AND(SEARCH("(strict)",Text!S30)&gt;0,Scores!E30="Medium"),10,IF(AND(SEARCH("(strict)",Text!S30)&gt;0,Scores!E30="High"),20,0)),0)</f>
        <v>10</v>
      </c>
      <c r="AO30" s="109">
        <f t="shared" si="13"/>
        <v>0.01</v>
      </c>
      <c r="AP30" s="109">
        <f>IF(OR(ISNUMBER(SEARCH("(strict)",Text!S30)),ISNUMBER(SEARCH("(lenient)",Text!S30))),10,0)</f>
        <v>10</v>
      </c>
      <c r="AQ30" s="116">
        <f>IFERROR(IF(AND(SEARCH("(strict)",Text!T30)&gt;0,Scores!E30="Medium"),10,IF(AND(SEARCH("(strict)",Text!T30)&gt;0,Scores!E30="High"),20,0)),0)</f>
        <v>10</v>
      </c>
      <c r="AR30" s="116">
        <f t="shared" si="14"/>
        <v>0.01</v>
      </c>
      <c r="AS30" s="116">
        <f>IF(OR(ISNUMBER(SEARCH("(strict)",Text!T30)),ISNUMBER(SEARCH("(lenient)",Text!T30))),10,0)</f>
        <v>10</v>
      </c>
    </row>
    <row r="31" spans="1:45" ht="54.75" customHeight="1">
      <c r="A31"/>
      <c r="B31" s="4" t="s">
        <v>168</v>
      </c>
      <c r="C31" s="4" t="s">
        <v>143</v>
      </c>
      <c r="D31" s="5" t="s">
        <v>169</v>
      </c>
      <c r="E31" s="4" t="s">
        <v>47</v>
      </c>
      <c r="F31" s="5" t="s">
        <v>170</v>
      </c>
      <c r="G31" s="116">
        <f>IFERROR(IF(AND(SEARCH("(strict)",Text!H31)&gt;0,Scores!E31="Medium"),10,IF(AND(SEARCH("(strict)",Text!H31)&gt;0,Scores!E31="High"),20,0)),0)</f>
        <v>10</v>
      </c>
      <c r="H31" s="116">
        <f t="shared" si="0"/>
        <v>0.01</v>
      </c>
      <c r="I31" s="116">
        <f>IF(OR(ISNUMBER(SEARCH("(strict)",Text!H31)),ISNUMBER(SEARCH("(lenient)",Text!H31))),10,0)</f>
        <v>10</v>
      </c>
      <c r="J31" s="109">
        <f>IFERROR(IF(AND(SEARCH("(strict)",Text!I31)&gt;0,Scores!E31="Medium"),10,IF(AND(SEARCH("(strict)",Text!I31)&gt;0,Scores!E31="High"),20,0)),0)</f>
        <v>0</v>
      </c>
      <c r="K31" s="109">
        <f t="shared" si="1"/>
        <v>0</v>
      </c>
      <c r="L31" s="109">
        <f>IF(OR(ISNUMBER(SEARCH("(strict)",Text!I31)),ISNUMBER(SEARCH("(lenient)",Text!I31))),10,0)</f>
        <v>10</v>
      </c>
      <c r="M31" s="116">
        <f>IFERROR(IF(AND(SEARCH("(strict)",Text!J31)&gt;0,Scores!E31="Medium"),10,IF(AND(SEARCH("(strict)",Text!J31)&gt;0,Scores!E31="High"),20,0)),0)</f>
        <v>10</v>
      </c>
      <c r="N31" s="116">
        <f t="shared" si="2"/>
        <v>0.01</v>
      </c>
      <c r="O31" s="116">
        <f>IF(OR(ISNUMBER(SEARCH("(strict)",Text!J31)),ISNUMBER(SEARCH("(lenient)",Text!J31))),10,0)</f>
        <v>10</v>
      </c>
      <c r="P31" s="109">
        <f>IFERROR(IF(AND(SEARCH("(strict)",Text!K31)&gt;0,Scores!E31="Medium"),10,IF(AND(SEARCH("(strict)",Text!K31)&gt;0,Scores!E31="High"),20,0)),0)</f>
        <v>10</v>
      </c>
      <c r="Q31" s="109">
        <f t="shared" si="3"/>
        <v>0.01</v>
      </c>
      <c r="R31" s="109">
        <f>IF(OR(ISNUMBER(SEARCH("(strict)",Text!K31)),ISNUMBER(SEARCH("(lenient)",Text!K31))),10,0)</f>
        <v>10</v>
      </c>
      <c r="S31" s="116">
        <f>IFERROR(IF(AND(SEARCH("(strict)",Text!L31)&gt;0,Scores!E31="Medium"),10,IF(AND(SEARCH("(strict)",Text!L31)&gt;0,Scores!E31="High"),20,0)),0)</f>
        <v>10</v>
      </c>
      <c r="T31" s="116">
        <f t="shared" si="4"/>
        <v>0.01</v>
      </c>
      <c r="U31" s="116">
        <f>IF(OR(ISNUMBER(SEARCH("(strict)",Text!L31)),ISNUMBER(SEARCH("(lenient)",Text!L31))),10,0)</f>
        <v>10</v>
      </c>
      <c r="V31" s="109">
        <f>IFERROR(IF(AND(SEARCH("(strict)",Text!M31)&gt;0,Scores!E31="Medium"),10,IF(AND(SEARCH("(strict)",Text!M31)&gt;0,Scores!E31="High"),20,0)),0)</f>
        <v>10</v>
      </c>
      <c r="W31" s="109">
        <f t="shared" si="5"/>
        <v>0.01</v>
      </c>
      <c r="X31" s="109">
        <f>IF(OR(ISNUMBER(SEARCH("(strict)",Text!M31)),ISNUMBER(SEARCH("(lenient)",Text!M31))),10,0)</f>
        <v>10</v>
      </c>
      <c r="Y31" s="116">
        <f>IFERROR(IF(AND(SEARCH("(strict)",Text!N31)&gt;0,Scores!E31="Medium"),10,IF(AND(SEARCH("(strict)",Text!N31)&gt;0,Scores!E31="High"),20,0)),0)</f>
        <v>10</v>
      </c>
      <c r="Z31" s="116">
        <f t="shared" si="9"/>
        <v>0.01</v>
      </c>
      <c r="AA31" s="116">
        <f>IF(OR(ISNUMBER(SEARCH("(strict)",Text!N31)),ISNUMBER(SEARCH("(lenient)",Text!N31))),10,0)</f>
        <v>10</v>
      </c>
      <c r="AB31" s="109">
        <f>IFERROR(IF(AND(SEARCH("(strict)",Text!O31)&gt;0,Scores!E31="Medium"),10,IF(AND(SEARCH("(strict)",Text!O31)&gt;0,Scores!E31="High"),20,0)),0)</f>
        <v>10</v>
      </c>
      <c r="AC31" s="109">
        <f t="shared" si="6"/>
        <v>0.01</v>
      </c>
      <c r="AD31" s="109">
        <f>IF(OR(ISNUMBER(SEARCH("(strict)",Text!O31)),ISNUMBER(SEARCH("(lenient)",Text!O31))),10,0)</f>
        <v>10</v>
      </c>
      <c r="AE31" s="116">
        <f>IFERROR(IF(AND(SEARCH("(strict)",Text!P31)&gt;0,Scores!E31="Medium"),10,IF(AND(SEARCH("(strict)",Text!P31)&gt;0,Scores!E31="High"),20,0)),0)</f>
        <v>10</v>
      </c>
      <c r="AF31" s="116">
        <f t="shared" si="10"/>
        <v>0.01</v>
      </c>
      <c r="AG31" s="116">
        <f>IF(OR(ISNUMBER(SEARCH("(strict)",Text!P31)),ISNUMBER(SEARCH("(lenient)",Text!P31))),10,0)</f>
        <v>10</v>
      </c>
      <c r="AH31" s="109">
        <f>IFERROR(IF(AND(SEARCH("(strict)",Text!Q31)&gt;0,Scores!E31="Medium"),10,IF(AND(SEARCH("(strict)",Text!Q31)&gt;0,Scores!E31="High"),20,0)),0)</f>
        <v>10</v>
      </c>
      <c r="AI31" s="109">
        <f t="shared" si="11"/>
        <v>0.01</v>
      </c>
      <c r="AJ31" s="109">
        <f>IF(OR(ISNUMBER(SEARCH("(strict)",Text!Q31)),ISNUMBER(SEARCH("(lenient)",Text!Q31))),10,0)</f>
        <v>10</v>
      </c>
      <c r="AK31" s="116">
        <f>IFERROR(IF(AND(SEARCH("(strict)",Text!R31)&gt;0,Scores!E31="Medium"),10,IF(AND(SEARCH("(strict)",Text!R31)&gt;0,Scores!E31="High"),20,0)),0)</f>
        <v>10</v>
      </c>
      <c r="AL31" s="116">
        <f t="shared" si="12"/>
        <v>0.01</v>
      </c>
      <c r="AM31" s="116">
        <f>IF(OR(ISNUMBER(SEARCH("(strict)",Text!R31)),ISNUMBER(SEARCH("(lenient)",Text!R31))),10,0)</f>
        <v>10</v>
      </c>
      <c r="AN31" s="109">
        <f>IFERROR(IF(AND(SEARCH("(strict)",Text!S31)&gt;0,Scores!E31="Medium"),10,IF(AND(SEARCH("(strict)",Text!S31)&gt;0,Scores!E31="High"),20,0)),0)</f>
        <v>10</v>
      </c>
      <c r="AO31" s="109">
        <f t="shared" si="13"/>
        <v>0.01</v>
      </c>
      <c r="AP31" s="109">
        <f>IF(OR(ISNUMBER(SEARCH("(strict)",Text!S31)),ISNUMBER(SEARCH("(lenient)",Text!S31))),10,0)</f>
        <v>10</v>
      </c>
      <c r="AQ31" s="116">
        <f>IFERROR(IF(AND(SEARCH("(strict)",Text!T31)&gt;0,Scores!E31="Medium"),10,IF(AND(SEARCH("(strict)",Text!T31)&gt;0,Scores!E31="High"),20,0)),0)</f>
        <v>0</v>
      </c>
      <c r="AR31" s="116">
        <f t="shared" si="14"/>
        <v>0</v>
      </c>
      <c r="AS31" s="116">
        <f>IF(OR(ISNUMBER(SEARCH("(strict)",Text!T31)),ISNUMBER(SEARCH("(lenient)",Text!T31))),10,0)</f>
        <v>10</v>
      </c>
    </row>
    <row r="32" spans="1:45" ht="116.25" customHeight="1">
      <c r="A32"/>
      <c r="B32" s="4" t="s">
        <v>174</v>
      </c>
      <c r="C32" s="4" t="s">
        <v>143</v>
      </c>
      <c r="D32" s="4" t="s">
        <v>175</v>
      </c>
      <c r="E32" s="4" t="s">
        <v>47</v>
      </c>
      <c r="F32" s="5" t="s">
        <v>176</v>
      </c>
      <c r="G32" s="116">
        <f>IFERROR(IF(AND(SEARCH("(strict)",Text!H32)&gt;0,Scores!E32="Medium"),10,IF(AND(SEARCH("(strict)",Text!H32)&gt;0,Scores!E32="High"),20,0)),0)</f>
        <v>0</v>
      </c>
      <c r="H32" s="116">
        <f t="shared" si="0"/>
        <v>0</v>
      </c>
      <c r="I32" s="116">
        <f>IF(OR(ISNUMBER(SEARCH("(strict)",Text!H32)),ISNUMBER(SEARCH("(lenient)",Text!H32))),10,0)</f>
        <v>10</v>
      </c>
      <c r="J32" s="109">
        <f>IFERROR(IF(AND(SEARCH("(strict)",Text!I32)&gt;0,Scores!E32="Medium"),10,IF(AND(SEARCH("(strict)",Text!I32)&gt;0,Scores!E32="High"),20,0)),0)</f>
        <v>0</v>
      </c>
      <c r="K32" s="109">
        <f t="shared" si="1"/>
        <v>0</v>
      </c>
      <c r="L32" s="109">
        <f>IF(OR(ISNUMBER(SEARCH("(strict)",Text!I32)),ISNUMBER(SEARCH("(lenient)",Text!I32))),10,0)</f>
        <v>10</v>
      </c>
      <c r="M32" s="116">
        <f>IFERROR(IF(AND(SEARCH("(strict)",Text!J32)&gt;0,Scores!E32="Medium"),10,IF(AND(SEARCH("(strict)",Text!J32)&gt;0,Scores!E32="High"),20,0)),0)</f>
        <v>10</v>
      </c>
      <c r="N32" s="116">
        <f t="shared" si="2"/>
        <v>0.01</v>
      </c>
      <c r="O32" s="116">
        <f>IF(OR(ISNUMBER(SEARCH("(strict)",Text!J32)),ISNUMBER(SEARCH("(lenient)",Text!J32))),10,0)</f>
        <v>10</v>
      </c>
      <c r="P32" s="109">
        <f>IFERROR(IF(AND(SEARCH("(strict)",Text!K32)&gt;0,Scores!E32="Medium"),10,IF(AND(SEARCH("(strict)",Text!K32)&gt;0,Scores!E32="High"),20,0)),0)</f>
        <v>10</v>
      </c>
      <c r="Q32" s="109">
        <f t="shared" si="3"/>
        <v>0.01</v>
      </c>
      <c r="R32" s="109">
        <f>IF(OR(ISNUMBER(SEARCH("(strict)",Text!K32)),ISNUMBER(SEARCH("(lenient)",Text!K32))),10,0)</f>
        <v>10</v>
      </c>
      <c r="S32" s="116">
        <f>IFERROR(IF(AND(SEARCH("(strict)",Text!L32)&gt;0,Scores!E32="Medium"),10,IF(AND(SEARCH("(strict)",Text!L32)&gt;0,Scores!E32="High"),20,0)),0)</f>
        <v>0</v>
      </c>
      <c r="T32" s="116">
        <f t="shared" si="4"/>
        <v>0</v>
      </c>
      <c r="U32" s="116">
        <f>IF(OR(ISNUMBER(SEARCH("(strict)",Text!L32)),ISNUMBER(SEARCH("(lenient)",Text!L32))),10,0)</f>
        <v>0</v>
      </c>
      <c r="V32" s="109">
        <f>IFERROR(IF(AND(SEARCH("(strict)",Text!M32)&gt;0,Scores!E32="Medium"),10,IF(AND(SEARCH("(strict)",Text!M32)&gt;0,Scores!E32="High"),20,0)),0)</f>
        <v>0</v>
      </c>
      <c r="W32" s="109">
        <f t="shared" si="5"/>
        <v>0</v>
      </c>
      <c r="X32" s="109">
        <f>IF(OR(ISNUMBER(SEARCH("(strict)",Text!M32)),ISNUMBER(SEARCH("(lenient)",Text!M32))),10,0)</f>
        <v>10</v>
      </c>
      <c r="Y32" s="116">
        <f>IFERROR(IF(AND(SEARCH("(strict)",Text!N32)&gt;0,Scores!E32="Medium"),10,IF(AND(SEARCH("(strict)",Text!N32)&gt;0,Scores!E32="High"),20,0)),0)</f>
        <v>10</v>
      </c>
      <c r="Z32" s="116">
        <f t="shared" si="9"/>
        <v>0.01</v>
      </c>
      <c r="AA32" s="116">
        <f>IF(OR(ISNUMBER(SEARCH("(strict)",Text!N32)),ISNUMBER(SEARCH("(lenient)",Text!N32))),10,0)</f>
        <v>10</v>
      </c>
      <c r="AB32" s="109">
        <f>IFERROR(IF(AND(SEARCH("(strict)",Text!O32)&gt;0,Scores!E32="Medium"),10,IF(AND(SEARCH("(strict)",Text!O32)&gt;0,Scores!E32="High"),20,0)),0)</f>
        <v>10</v>
      </c>
      <c r="AC32" s="109">
        <f t="shared" si="6"/>
        <v>0.01</v>
      </c>
      <c r="AD32" s="109">
        <f>IF(OR(ISNUMBER(SEARCH("(strict)",Text!O32)),ISNUMBER(SEARCH("(lenient)",Text!O32))),10,0)</f>
        <v>10</v>
      </c>
      <c r="AE32" s="116">
        <f>IFERROR(IF(AND(SEARCH("(strict)",Text!P32)&gt;0,Scores!E32="Medium"),10,IF(AND(SEARCH("(strict)",Text!P32)&gt;0,Scores!E32="High"),20,0)),0)</f>
        <v>0</v>
      </c>
      <c r="AF32" s="116">
        <f t="shared" si="10"/>
        <v>0</v>
      </c>
      <c r="AG32" s="116">
        <f>IF(OR(ISNUMBER(SEARCH("(strict)",Text!P32)),ISNUMBER(SEARCH("(lenient)",Text!P32))),10,0)</f>
        <v>0</v>
      </c>
      <c r="AH32" s="109">
        <f>IFERROR(IF(AND(SEARCH("(strict)",Text!Q32)&gt;0,Scores!E32="Medium"),10,IF(AND(SEARCH("(strict)",Text!Q32)&gt;0,Scores!E32="High"),20,0)),0)</f>
        <v>0</v>
      </c>
      <c r="AI32" s="109">
        <f t="shared" si="11"/>
        <v>0</v>
      </c>
      <c r="AJ32" s="109">
        <f>IF(OR(ISNUMBER(SEARCH("(strict)",Text!Q32)),ISNUMBER(SEARCH("(lenient)",Text!Q32))),10,0)</f>
        <v>0</v>
      </c>
      <c r="AK32" s="116">
        <f>IFERROR(IF(AND(SEARCH("(strict)",Text!R32)&gt;0,Scores!E32="Medium"),10,IF(AND(SEARCH("(strict)",Text!R32)&gt;0,Scores!E32="High"),20,0)),0)</f>
        <v>10</v>
      </c>
      <c r="AL32" s="116">
        <f t="shared" si="12"/>
        <v>0.01</v>
      </c>
      <c r="AM32" s="116">
        <f>IF(OR(ISNUMBER(SEARCH("(strict)",Text!R32)),ISNUMBER(SEARCH("(lenient)",Text!R32))),10,0)</f>
        <v>10</v>
      </c>
      <c r="AN32" s="109">
        <f>IFERROR(IF(AND(SEARCH("(strict)",Text!S32)&gt;0,Scores!E32="Medium"),10,IF(AND(SEARCH("(strict)",Text!S32)&gt;0,Scores!E32="High"),20,0)),0)</f>
        <v>10</v>
      </c>
      <c r="AO32" s="109">
        <f t="shared" si="13"/>
        <v>0.01</v>
      </c>
      <c r="AP32" s="109">
        <f>IF(OR(ISNUMBER(SEARCH("(strict)",Text!S32)),ISNUMBER(SEARCH("(lenient)",Text!S32))),10,0)</f>
        <v>10</v>
      </c>
      <c r="AQ32" s="116">
        <f>IFERROR(IF(AND(SEARCH("(strict)",Text!T32)&gt;0,Scores!E32="Medium"),10,IF(AND(SEARCH("(strict)",Text!T32)&gt;0,Scores!E32="High"),20,0)),0)</f>
        <v>0</v>
      </c>
      <c r="AR32" s="116">
        <f t="shared" si="14"/>
        <v>0</v>
      </c>
      <c r="AS32" s="116">
        <f>IF(OR(ISNUMBER(SEARCH("(strict)",Text!T32)),ISNUMBER(SEARCH("(lenient)",Text!T32))),10,0)</f>
        <v>10</v>
      </c>
    </row>
    <row r="33" spans="1:45" ht="104.25" customHeight="1">
      <c r="A33"/>
      <c r="B33" s="4" t="s">
        <v>180</v>
      </c>
      <c r="C33" s="4" t="s">
        <v>143</v>
      </c>
      <c r="D33" s="4" t="s">
        <v>181</v>
      </c>
      <c r="E33" s="4" t="s">
        <v>47</v>
      </c>
      <c r="F33" s="5" t="s">
        <v>182</v>
      </c>
      <c r="G33" s="116">
        <f>IFERROR(IF(AND(SEARCH("(strict)",Text!H33)&gt;0,Scores!E33="Medium"),10,IF(AND(SEARCH("(strict)",Text!H33)&gt;0,Scores!E33="High"),20,0)),0)</f>
        <v>0</v>
      </c>
      <c r="H33" s="116">
        <f t="shared" si="0"/>
        <v>0</v>
      </c>
      <c r="I33" s="116">
        <f>IF(OR(ISNUMBER(SEARCH("(strict)",Text!H33)),ISNUMBER(SEARCH("(lenient)",Text!H33))),10,0)</f>
        <v>10</v>
      </c>
      <c r="J33" s="109">
        <f>IFERROR(IF(AND(SEARCH("(strict)",Text!I33)&gt;0,Scores!E33="Medium"),10,IF(AND(SEARCH("(strict)",Text!I33)&gt;0,Scores!E33="High"),20,0)),0)</f>
        <v>0</v>
      </c>
      <c r="K33" s="109">
        <f t="shared" si="1"/>
        <v>0</v>
      </c>
      <c r="L33" s="109">
        <f>IF(OR(ISNUMBER(SEARCH("(strict)",Text!I33)),ISNUMBER(SEARCH("(lenient)",Text!I33))),10,0)</f>
        <v>10</v>
      </c>
      <c r="M33" s="116">
        <f>IFERROR(IF(AND(SEARCH("(strict)",Text!J33)&gt;0,Scores!E33="Medium"),10,IF(AND(SEARCH("(strict)",Text!J33)&gt;0,Scores!E33="High"),20,0)),0)</f>
        <v>10</v>
      </c>
      <c r="N33" s="116">
        <f t="shared" si="2"/>
        <v>0.01</v>
      </c>
      <c r="O33" s="116">
        <f>IF(OR(ISNUMBER(SEARCH("(strict)",Text!J33)),ISNUMBER(SEARCH("(lenient)",Text!J33))),10,0)</f>
        <v>10</v>
      </c>
      <c r="P33" s="109">
        <f>IFERROR(IF(AND(SEARCH("(strict)",Text!K33)&gt;0,Scores!E33="Medium"),10,IF(AND(SEARCH("(strict)",Text!K33)&gt;0,Scores!E33="High"),20,0)),0)</f>
        <v>0</v>
      </c>
      <c r="Q33" s="109">
        <f t="shared" si="3"/>
        <v>0</v>
      </c>
      <c r="R33" s="109">
        <f>IF(OR(ISNUMBER(SEARCH("(strict)",Text!K33)),ISNUMBER(SEARCH("(lenient)",Text!K33))),10,0)</f>
        <v>0</v>
      </c>
      <c r="S33" s="116">
        <f>IFERROR(IF(AND(SEARCH("(strict)",Text!L33)&gt;0,Scores!E33="Medium"),10,IF(AND(SEARCH("(strict)",Text!L33)&gt;0,Scores!E33="High"),20,0)),0)</f>
        <v>10</v>
      </c>
      <c r="T33" s="116">
        <f t="shared" si="4"/>
        <v>0.01</v>
      </c>
      <c r="U33" s="116">
        <f>IF(OR(ISNUMBER(SEARCH("(strict)",Text!L33)),ISNUMBER(SEARCH("(lenient)",Text!L33))),10,0)</f>
        <v>10</v>
      </c>
      <c r="V33" s="109">
        <f>IFERROR(IF(AND(SEARCH("(strict)",Text!M33)&gt;0,Scores!E33="Medium"),10,IF(AND(SEARCH("(strict)",Text!M33)&gt;0,Scores!E33="High"),20,0)),0)</f>
        <v>10</v>
      </c>
      <c r="W33" s="109">
        <f t="shared" si="5"/>
        <v>0.01</v>
      </c>
      <c r="X33" s="109">
        <f>IF(OR(ISNUMBER(SEARCH("(strict)",Text!M33)),ISNUMBER(SEARCH("(lenient)",Text!M33))),10,0)</f>
        <v>10</v>
      </c>
      <c r="Y33" s="116">
        <f>IFERROR(IF(AND(SEARCH("(strict)",Text!N33)&gt;0,Scores!E33="Medium"),10,IF(AND(SEARCH("(strict)",Text!N33)&gt;0,Scores!E33="High"),20,0)),0)</f>
        <v>10</v>
      </c>
      <c r="Z33" s="116">
        <f t="shared" si="9"/>
        <v>0.01</v>
      </c>
      <c r="AA33" s="116">
        <f>IF(OR(ISNUMBER(SEARCH("(strict)",Text!N33)),ISNUMBER(SEARCH("(lenient)",Text!N33))),10,0)</f>
        <v>10</v>
      </c>
      <c r="AB33" s="109">
        <f>IFERROR(IF(AND(SEARCH("(strict)",Text!O33)&gt;0,Scores!E33="Medium"),10,IF(AND(SEARCH("(strict)",Text!O33)&gt;0,Scores!E33="High"),20,0)),0)</f>
        <v>0</v>
      </c>
      <c r="AC33" s="109">
        <f t="shared" si="6"/>
        <v>0</v>
      </c>
      <c r="AD33" s="109">
        <f>IF(OR(ISNUMBER(SEARCH("(strict)",Text!O33)),ISNUMBER(SEARCH("(lenient)",Text!O33))),10,0)</f>
        <v>10</v>
      </c>
      <c r="AE33" s="116">
        <f>IFERROR(IF(AND(SEARCH("(strict)",Text!P33)&gt;0,Scores!E33="Medium"),10,IF(AND(SEARCH("(strict)",Text!P33)&gt;0,Scores!E33="High"),20,0)),0)</f>
        <v>10</v>
      </c>
      <c r="AF33" s="116">
        <f t="shared" si="10"/>
        <v>0.01</v>
      </c>
      <c r="AG33" s="116">
        <f>IF(OR(ISNUMBER(SEARCH("(strict)",Text!P33)),ISNUMBER(SEARCH("(lenient)",Text!P33))),10,0)</f>
        <v>10</v>
      </c>
      <c r="AH33" s="109">
        <f>IFERROR(IF(AND(SEARCH("(strict)",Text!Q33)&gt;0,Scores!E33="Medium"),10,IF(AND(SEARCH("(strict)",Text!Q33)&gt;0,Scores!E33="High"),20,0)),0)</f>
        <v>10</v>
      </c>
      <c r="AI33" s="109">
        <f t="shared" si="11"/>
        <v>0.01</v>
      </c>
      <c r="AJ33" s="109">
        <f>IF(OR(ISNUMBER(SEARCH("(strict)",Text!Q33)),ISNUMBER(SEARCH("(lenient)",Text!Q33))),10,0)</f>
        <v>10</v>
      </c>
      <c r="AK33" s="116">
        <f>IFERROR(IF(AND(SEARCH("(strict)",Text!R33)&gt;0,Scores!E33="Medium"),10,IF(AND(SEARCH("(strict)",Text!R33)&gt;0,Scores!E33="High"),20,0)),0)</f>
        <v>0</v>
      </c>
      <c r="AL33" s="116">
        <f t="shared" si="12"/>
        <v>0</v>
      </c>
      <c r="AM33" s="116">
        <f>IF(OR(ISNUMBER(SEARCH("(strict)",Text!R33)),ISNUMBER(SEARCH("(lenient)",Text!R33))),10,0)</f>
        <v>10</v>
      </c>
      <c r="AN33" s="109">
        <f>IFERROR(IF(AND(SEARCH("(strict)",Text!S33)&gt;0,Scores!E33="Medium"),10,IF(AND(SEARCH("(strict)",Text!S33)&gt;0,Scores!E33="High"),20,0)),0)</f>
        <v>10</v>
      </c>
      <c r="AO33" s="109">
        <f t="shared" si="13"/>
        <v>0.01</v>
      </c>
      <c r="AP33" s="109">
        <f>IF(OR(ISNUMBER(SEARCH("(strict)",Text!S33)),ISNUMBER(SEARCH("(lenient)",Text!S33))),10,0)</f>
        <v>10</v>
      </c>
      <c r="AQ33" s="116">
        <f>IFERROR(IF(AND(SEARCH("(strict)",Text!T33)&gt;0,Scores!E33="Medium"),10,IF(AND(SEARCH("(strict)",Text!T33)&gt;0,Scores!E33="High"),20,0)),0)</f>
        <v>0</v>
      </c>
      <c r="AR33" s="116">
        <f t="shared" si="14"/>
        <v>0</v>
      </c>
      <c r="AS33" s="116">
        <f>IF(OR(ISNUMBER(SEARCH("(strict)",Text!T33)),ISNUMBER(SEARCH("(lenient)",Text!T33))),10,0)</f>
        <v>10</v>
      </c>
    </row>
    <row r="34" spans="1:45" ht="131.25" customHeight="1">
      <c r="A34"/>
      <c r="B34" s="4" t="s">
        <v>185</v>
      </c>
      <c r="C34" s="4" t="s">
        <v>143</v>
      </c>
      <c r="D34" s="4" t="s">
        <v>186</v>
      </c>
      <c r="E34" s="4" t="s">
        <v>47</v>
      </c>
      <c r="F34" s="5" t="s">
        <v>187</v>
      </c>
      <c r="G34" s="116">
        <f>IFERROR(IF(AND(SEARCH("(strict)",Text!H34)&gt;0,Scores!E34="Medium"),10,IF(AND(SEARCH("(strict)",Text!H34)&gt;0,Scores!E34="High"),20,0)),0)</f>
        <v>0</v>
      </c>
      <c r="H34" s="116">
        <f t="shared" si="0"/>
        <v>0</v>
      </c>
      <c r="I34" s="116">
        <f>IF(OR(ISNUMBER(SEARCH("(strict)",Text!H34)),ISNUMBER(SEARCH("(lenient)",Text!H34))),10,0)</f>
        <v>0</v>
      </c>
      <c r="J34" s="109">
        <f>IFERROR(IF(AND(SEARCH("(strict)",Text!I34)&gt;0,Scores!E34="Medium"),10,IF(AND(SEARCH("(strict)",Text!I34)&gt;0,Scores!E34="High"),20,0)),0)</f>
        <v>10</v>
      </c>
      <c r="K34" s="109">
        <f t="shared" si="1"/>
        <v>0.01</v>
      </c>
      <c r="L34" s="109">
        <f>IF(OR(ISNUMBER(SEARCH("(strict)",Text!I34)),ISNUMBER(SEARCH("(lenient)",Text!I34))),10,0)</f>
        <v>10</v>
      </c>
      <c r="M34" s="116">
        <f>IFERROR(IF(AND(SEARCH("(strict)",Text!J34)&gt;0,Scores!E34="Medium"),10,IF(AND(SEARCH("(strict)",Text!J34)&gt;0,Scores!E34="High"),20,0)),0)</f>
        <v>10</v>
      </c>
      <c r="N34" s="116">
        <f t="shared" si="2"/>
        <v>0.01</v>
      </c>
      <c r="O34" s="116">
        <f>IF(OR(ISNUMBER(SEARCH("(strict)",Text!J34)),ISNUMBER(SEARCH("(lenient)",Text!J34))),10,0)</f>
        <v>10</v>
      </c>
      <c r="P34" s="109">
        <f>IFERROR(IF(AND(SEARCH("(strict)",Text!K34)&gt;0,Scores!E34="Medium"),10,IF(AND(SEARCH("(strict)",Text!K34)&gt;0,Scores!E34="High"),20,0)),0)</f>
        <v>0</v>
      </c>
      <c r="Q34" s="109">
        <f t="shared" si="3"/>
        <v>0</v>
      </c>
      <c r="R34" s="109">
        <f>IF(OR(ISNUMBER(SEARCH("(strict)",Text!K34)),ISNUMBER(SEARCH("(lenient)",Text!K34))),10,0)</f>
        <v>0</v>
      </c>
      <c r="S34" s="116">
        <f>IFERROR(IF(AND(SEARCH("(strict)",Text!L34)&gt;0,Scores!E34="Medium"),10,IF(AND(SEARCH("(strict)",Text!L34)&gt;0,Scores!E34="High"),20,0)),0)</f>
        <v>0</v>
      </c>
      <c r="T34" s="116">
        <f t="shared" si="4"/>
        <v>0</v>
      </c>
      <c r="U34" s="116">
        <f>IF(OR(ISNUMBER(SEARCH("(strict)",Text!L34)),ISNUMBER(SEARCH("(lenient)",Text!L34))),10,0)</f>
        <v>0</v>
      </c>
      <c r="V34" s="109">
        <f>IFERROR(IF(AND(SEARCH("(strict)",Text!M34)&gt;0,Scores!E34="Medium"),10,IF(AND(SEARCH("(strict)",Text!M34)&gt;0,Scores!E34="High"),20,0)),0)</f>
        <v>0</v>
      </c>
      <c r="W34" s="109">
        <f t="shared" si="5"/>
        <v>0</v>
      </c>
      <c r="X34" s="109">
        <f>IF(OR(ISNUMBER(SEARCH("(strict)",Text!M34)),ISNUMBER(SEARCH("(lenient)",Text!M34))),10,0)</f>
        <v>0</v>
      </c>
      <c r="Y34" s="116">
        <f>IFERROR(IF(AND(SEARCH("(strict)",Text!N34)&gt;0,Scores!E34="Medium"),10,IF(AND(SEARCH("(strict)",Text!N34)&gt;0,Scores!E34="High"),20,0)),0)</f>
        <v>10</v>
      </c>
      <c r="Z34" s="116">
        <f t="shared" si="9"/>
        <v>0.01</v>
      </c>
      <c r="AA34" s="116">
        <f>IF(OR(ISNUMBER(SEARCH("(strict)",Text!N34)),ISNUMBER(SEARCH("(lenient)",Text!N34))),10,0)</f>
        <v>10</v>
      </c>
      <c r="AB34" s="109">
        <f>IFERROR(IF(AND(SEARCH("(strict)",Text!O34)&gt;0,Scores!E34="Medium"),10,IF(AND(SEARCH("(strict)",Text!O34)&gt;0,Scores!E34="High"),20,0)),0)</f>
        <v>0</v>
      </c>
      <c r="AC34" s="109">
        <f t="shared" si="6"/>
        <v>0</v>
      </c>
      <c r="AD34" s="109">
        <f>IF(OR(ISNUMBER(SEARCH("(strict)",Text!O34)),ISNUMBER(SEARCH("(lenient)",Text!O34))),10,0)</f>
        <v>10</v>
      </c>
      <c r="AE34" s="116">
        <f>IFERROR(IF(AND(SEARCH("(strict)",Text!P34)&gt;0,Scores!E34="Medium"),10,IF(AND(SEARCH("(strict)",Text!P34)&gt;0,Scores!E34="High"),20,0)),0)</f>
        <v>10</v>
      </c>
      <c r="AF34" s="116">
        <f t="shared" si="10"/>
        <v>0.01</v>
      </c>
      <c r="AG34" s="116">
        <f>IF(OR(ISNUMBER(SEARCH("(strict)",Text!P34)),ISNUMBER(SEARCH("(lenient)",Text!P34))),10,0)</f>
        <v>10</v>
      </c>
      <c r="AH34" s="109">
        <f>IFERROR(IF(AND(SEARCH("(strict)",Text!Q34)&gt;0,Scores!E34="Medium"),10,IF(AND(SEARCH("(strict)",Text!Q34)&gt;0,Scores!E34="High"),20,0)),0)</f>
        <v>10</v>
      </c>
      <c r="AI34" s="109">
        <f t="shared" si="11"/>
        <v>0.01</v>
      </c>
      <c r="AJ34" s="109">
        <f>IF(OR(ISNUMBER(SEARCH("(strict)",Text!Q34)),ISNUMBER(SEARCH("(lenient)",Text!Q34))),10,0)</f>
        <v>10</v>
      </c>
      <c r="AK34" s="116">
        <f>IFERROR(IF(AND(SEARCH("(strict)",Text!R34)&gt;0,Scores!E34="Medium"),10,IF(AND(SEARCH("(strict)",Text!R34)&gt;0,Scores!E34="High"),20,0)),0)</f>
        <v>0</v>
      </c>
      <c r="AL34" s="116">
        <f t="shared" si="12"/>
        <v>0</v>
      </c>
      <c r="AM34" s="116">
        <f>IF(OR(ISNUMBER(SEARCH("(strict)",Text!R34)),ISNUMBER(SEARCH("(lenient)",Text!R34))),10,0)</f>
        <v>10</v>
      </c>
      <c r="AN34" s="109">
        <f>IFERROR(IF(AND(SEARCH("(strict)",Text!S34)&gt;0,Scores!E34="Medium"),10,IF(AND(SEARCH("(strict)",Text!S34)&gt;0,Scores!E34="High"),20,0)),0)</f>
        <v>0</v>
      </c>
      <c r="AO34" s="109">
        <f t="shared" si="13"/>
        <v>0</v>
      </c>
      <c r="AP34" s="109">
        <f>IF(OR(ISNUMBER(SEARCH("(strict)",Text!S34)),ISNUMBER(SEARCH("(lenient)",Text!S34))),10,0)</f>
        <v>0</v>
      </c>
      <c r="AQ34" s="116">
        <f>IFERROR(IF(AND(SEARCH("(strict)",Text!T34)&gt;0,Scores!E34="Medium"),10,IF(AND(SEARCH("(strict)",Text!T34)&gt;0,Scores!E34="High"),20,0)),0)</f>
        <v>0</v>
      </c>
      <c r="AR34" s="116">
        <f t="shared" si="14"/>
        <v>0</v>
      </c>
      <c r="AS34" s="116">
        <f>IF(OR(ISNUMBER(SEARCH("(strict)",Text!T34)),ISNUMBER(SEARCH("(lenient)",Text!T34))),10,0)</f>
        <v>10</v>
      </c>
    </row>
    <row r="35" spans="1:45" ht="66" customHeight="1">
      <c r="A35"/>
      <c r="B35" s="4" t="s">
        <v>190</v>
      </c>
      <c r="C35" s="4" t="s">
        <v>143</v>
      </c>
      <c r="D35" s="4" t="s">
        <v>191</v>
      </c>
      <c r="E35" s="4" t="s">
        <v>47</v>
      </c>
      <c r="F35" s="5" t="s">
        <v>192</v>
      </c>
      <c r="G35" s="116">
        <f>IFERROR(IF(AND(SEARCH("(strict)",Text!H35)&gt;0,Scores!E35="Medium"),10,IF(AND(SEARCH("(strict)",Text!H35)&gt;0,Scores!E35="High"),20,0)),0)</f>
        <v>0</v>
      </c>
      <c r="H35" s="116">
        <f t="shared" ref="H35:H66" si="15">IF(G35&gt;0,IF(UPPER(CLEAN($E35))="HIGH",1,IF(UPPER(CLEAN($E35))="MEDIUM",0.01,"ERROR")),0)</f>
        <v>0</v>
      </c>
      <c r="I35" s="116">
        <f>IF(OR(ISNUMBER(SEARCH("(strict)",Text!H35)),ISNUMBER(SEARCH("(lenient)",Text!H35))),10,0)</f>
        <v>0</v>
      </c>
      <c r="J35" s="109">
        <f>IFERROR(IF(AND(SEARCH("(strict)",Text!I35)&gt;0,Scores!E35="Medium"),10,IF(AND(SEARCH("(strict)",Text!I35)&gt;0,Scores!E35="High"),20,0)),0)</f>
        <v>0</v>
      </c>
      <c r="K35" s="109">
        <f t="shared" ref="K35:K66" si="16">IF(J35&gt;0,IF(UPPER(CLEAN($E35))="HIGH",1,IF(UPPER(CLEAN($E35))="MEDIUM",0.01,"ERROR")),0)</f>
        <v>0</v>
      </c>
      <c r="L35" s="109">
        <f>IF(OR(ISNUMBER(SEARCH("(strict)",Text!I35)),ISNUMBER(SEARCH("(lenient)",Text!I35))),10,0)</f>
        <v>10</v>
      </c>
      <c r="M35" s="116">
        <f>IFERROR(IF(AND(SEARCH("(strict)",Text!J35)&gt;0,Scores!E35="Medium"),10,IF(AND(SEARCH("(strict)",Text!J35)&gt;0,Scores!E35="High"),20,0)),0)</f>
        <v>10</v>
      </c>
      <c r="N35" s="116">
        <f t="shared" ref="N35:N66" si="17">IF(M35&gt;0,IF(UPPER(CLEAN($E35))="HIGH",1,IF(UPPER(CLEAN($E35))="MEDIUM",0.01,"ERROR")),0)</f>
        <v>0.01</v>
      </c>
      <c r="O35" s="116">
        <f>IF(OR(ISNUMBER(SEARCH("(strict)",Text!J35)),ISNUMBER(SEARCH("(lenient)",Text!J35))),10,0)</f>
        <v>10</v>
      </c>
      <c r="P35" s="109">
        <f>IFERROR(IF(AND(SEARCH("(strict)",Text!K35)&gt;0,Scores!E35="Medium"),10,IF(AND(SEARCH("(strict)",Text!K35)&gt;0,Scores!E35="High"),20,0)),0)</f>
        <v>0</v>
      </c>
      <c r="Q35" s="109">
        <f t="shared" ref="Q35:Q66" si="18">IF(P35&gt;0,IF(UPPER(CLEAN($E35))="HIGH",1,IF(UPPER(CLEAN($E35))="MEDIUM",0.01,"ERROR")),0)</f>
        <v>0</v>
      </c>
      <c r="R35" s="109">
        <f>IF(OR(ISNUMBER(SEARCH("(strict)",Text!K35)),ISNUMBER(SEARCH("(lenient)",Text!K35))),10,0)</f>
        <v>0</v>
      </c>
      <c r="S35" s="116">
        <f>IFERROR(IF(AND(SEARCH("(strict)",Text!L35)&gt;0,Scores!E35="Medium"),10,IF(AND(SEARCH("(strict)",Text!L35)&gt;0,Scores!E35="High"),20,0)),0)</f>
        <v>0</v>
      </c>
      <c r="T35" s="116">
        <f t="shared" ref="T35:T66" si="19">IF(S35&gt;0,IF(UPPER(CLEAN($E35))="HIGH",1,IF(UPPER(CLEAN($E35))="MEDIUM",0.01,"ERROR")),0)</f>
        <v>0</v>
      </c>
      <c r="U35" s="116">
        <f>IF(OR(ISNUMBER(SEARCH("(strict)",Text!L35)),ISNUMBER(SEARCH("(lenient)",Text!L35))),10,0)</f>
        <v>10</v>
      </c>
      <c r="V35" s="109">
        <f>IFERROR(IF(AND(SEARCH("(strict)",Text!M35)&gt;0,Scores!E35="Medium"),10,IF(AND(SEARCH("(strict)",Text!M35)&gt;0,Scores!E35="High"),20,0)),0)</f>
        <v>0</v>
      </c>
      <c r="W35" s="109">
        <f t="shared" ref="W35:W66" si="20">IF(V35&gt;0,IF(UPPER(CLEAN($E35))="HIGH",1,IF(UPPER(CLEAN($E35))="MEDIUM",0.01,"ERROR")),0)</f>
        <v>0</v>
      </c>
      <c r="X35" s="109">
        <f>IF(OR(ISNUMBER(SEARCH("(strict)",Text!M35)),ISNUMBER(SEARCH("(lenient)",Text!M35))),10,0)</f>
        <v>0</v>
      </c>
      <c r="Y35" s="116">
        <f>IFERROR(IF(AND(SEARCH("(strict)",Text!N35)&gt;0,Scores!E35="Medium"),10,IF(AND(SEARCH("(strict)",Text!N35)&gt;0,Scores!E35="High"),20,0)),0)</f>
        <v>10</v>
      </c>
      <c r="Z35" s="116">
        <f t="shared" si="9"/>
        <v>0.01</v>
      </c>
      <c r="AA35" s="116">
        <f>IF(OR(ISNUMBER(SEARCH("(strict)",Text!N35)),ISNUMBER(SEARCH("(lenient)",Text!N35))),10,0)</f>
        <v>10</v>
      </c>
      <c r="AB35" s="109">
        <f>IFERROR(IF(AND(SEARCH("(strict)",Text!O35)&gt;0,Scores!E35="Medium"),10,IF(AND(SEARCH("(strict)",Text!O35)&gt;0,Scores!E35="High"),20,0)),0)</f>
        <v>0</v>
      </c>
      <c r="AC35" s="109">
        <f t="shared" ref="AC35:AC66" si="21">IF(AB35&gt;0,IF(UPPER(CLEAN($E35))="HIGH",1,IF(UPPER(CLEAN($E35))="MEDIUM",0.01,"ERROR")),0)</f>
        <v>0</v>
      </c>
      <c r="AD35" s="109">
        <f>IF(OR(ISNUMBER(SEARCH("(strict)",Text!O35)),ISNUMBER(SEARCH("(lenient)",Text!O35))),10,0)</f>
        <v>10</v>
      </c>
      <c r="AE35" s="116">
        <f>IFERROR(IF(AND(SEARCH("(strict)",Text!P35)&gt;0,Scores!E35="Medium"),10,IF(AND(SEARCH("(strict)",Text!P35)&gt;0,Scores!E35="High"),20,0)),0)</f>
        <v>10</v>
      </c>
      <c r="AF35" s="116">
        <f t="shared" si="10"/>
        <v>0.01</v>
      </c>
      <c r="AG35" s="116">
        <f>IF(OR(ISNUMBER(SEARCH("(strict)",Text!P35)),ISNUMBER(SEARCH("(lenient)",Text!P35))),10,0)</f>
        <v>10</v>
      </c>
      <c r="AH35" s="109">
        <f>IFERROR(IF(AND(SEARCH("(strict)",Text!Q35)&gt;0,Scores!E35="Medium"),10,IF(AND(SEARCH("(strict)",Text!Q35)&gt;0,Scores!E35="High"),20,0)),0)</f>
        <v>10</v>
      </c>
      <c r="AI35" s="109">
        <f t="shared" si="11"/>
        <v>0.01</v>
      </c>
      <c r="AJ35" s="109">
        <f>IF(OR(ISNUMBER(SEARCH("(strict)",Text!Q35)),ISNUMBER(SEARCH("(lenient)",Text!Q35))),10,0)</f>
        <v>10</v>
      </c>
      <c r="AK35" s="116">
        <f>IFERROR(IF(AND(SEARCH("(strict)",Text!R35)&gt;0,Scores!E35="Medium"),10,IF(AND(SEARCH("(strict)",Text!R35)&gt;0,Scores!E35="High"),20,0)),0)</f>
        <v>10</v>
      </c>
      <c r="AL35" s="116">
        <f t="shared" si="12"/>
        <v>0.01</v>
      </c>
      <c r="AM35" s="116">
        <f>IF(OR(ISNUMBER(SEARCH("(strict)",Text!R35)),ISNUMBER(SEARCH("(lenient)",Text!R35))),10,0)</f>
        <v>10</v>
      </c>
      <c r="AN35" s="109">
        <f>IFERROR(IF(AND(SEARCH("(strict)",Text!S35)&gt;0,Scores!E35="Medium"),10,IF(AND(SEARCH("(strict)",Text!S35)&gt;0,Scores!E35="High"),20,0)),0)</f>
        <v>0</v>
      </c>
      <c r="AO35" s="109">
        <f t="shared" si="13"/>
        <v>0</v>
      </c>
      <c r="AP35" s="109">
        <f>IF(OR(ISNUMBER(SEARCH("(strict)",Text!S35)),ISNUMBER(SEARCH("(lenient)",Text!S35))),10,0)</f>
        <v>0</v>
      </c>
      <c r="AQ35" s="116">
        <f>IFERROR(IF(AND(SEARCH("(strict)",Text!T35)&gt;0,Scores!E35="Medium"),10,IF(AND(SEARCH("(strict)",Text!T35)&gt;0,Scores!E35="High"),20,0)),0)</f>
        <v>0</v>
      </c>
      <c r="AR35" s="116">
        <f t="shared" si="14"/>
        <v>0</v>
      </c>
      <c r="AS35" s="116">
        <f>IF(OR(ISNUMBER(SEARCH("(strict)",Text!T35)),ISNUMBER(SEARCH("(lenient)",Text!T35))),10,0)</f>
        <v>10</v>
      </c>
    </row>
    <row r="36" spans="1:45" ht="180.75" customHeight="1">
      <c r="A36"/>
      <c r="B36" s="4" t="s">
        <v>194</v>
      </c>
      <c r="C36" s="4" t="s">
        <v>143</v>
      </c>
      <c r="D36" s="4" t="s">
        <v>557</v>
      </c>
      <c r="E36" s="4" t="s">
        <v>47</v>
      </c>
      <c r="F36" s="5" t="s">
        <v>195</v>
      </c>
      <c r="G36" s="116">
        <f>IFERROR(IF(AND(SEARCH("(strict)",Text!H36)&gt;0,Scores!E36="Medium"),10,IF(AND(SEARCH("(strict)",Text!H36)&gt;0,Scores!E36="High"),20,0)),0)</f>
        <v>0</v>
      </c>
      <c r="H36" s="116">
        <f t="shared" si="15"/>
        <v>0</v>
      </c>
      <c r="I36" s="116">
        <f>IF(OR(ISNUMBER(SEARCH("(strict)",Text!H36)),ISNUMBER(SEARCH("(lenient)",Text!H36))),10,0)</f>
        <v>0</v>
      </c>
      <c r="J36" s="109">
        <f>IFERROR(IF(AND(SEARCH("(strict)",Text!I36)&gt;0,Scores!E36="Medium"),10,IF(AND(SEARCH("(strict)",Text!I36)&gt;0,Scores!E36="High"),20,0)),0)</f>
        <v>0</v>
      </c>
      <c r="K36" s="109">
        <f t="shared" si="16"/>
        <v>0</v>
      </c>
      <c r="L36" s="109">
        <f>IF(OR(ISNUMBER(SEARCH("(strict)",Text!I36)),ISNUMBER(SEARCH("(lenient)",Text!I36))),10,0)</f>
        <v>0</v>
      </c>
      <c r="M36" s="116">
        <f>IFERROR(IF(AND(SEARCH("(strict)",Text!J36)&gt;0,Scores!E36="Medium"),10,IF(AND(SEARCH("(strict)",Text!J36)&gt;0,Scores!E36="High"),20,0)),0)</f>
        <v>0</v>
      </c>
      <c r="N36" s="116">
        <f t="shared" si="17"/>
        <v>0</v>
      </c>
      <c r="O36" s="116">
        <f>IF(OR(ISNUMBER(SEARCH("(strict)",Text!J36)),ISNUMBER(SEARCH("(lenient)",Text!J36))),10,0)</f>
        <v>10</v>
      </c>
      <c r="P36" s="109">
        <f>IFERROR(IF(AND(SEARCH("(strict)",Text!K36)&gt;0,Scores!E36="Medium"),10,IF(AND(SEARCH("(strict)",Text!K36)&gt;0,Scores!E36="High"),20,0)),0)</f>
        <v>0</v>
      </c>
      <c r="Q36" s="109">
        <f t="shared" si="18"/>
        <v>0</v>
      </c>
      <c r="R36" s="109">
        <f>IF(OR(ISNUMBER(SEARCH("(strict)",Text!K36)),ISNUMBER(SEARCH("(lenient)",Text!K36))),10,0)</f>
        <v>0</v>
      </c>
      <c r="S36" s="116">
        <f>IFERROR(IF(AND(SEARCH("(strict)",Text!L36)&gt;0,Scores!E36="Medium"),10,IF(AND(SEARCH("(strict)",Text!L36)&gt;0,Scores!E36="High"),20,0)),0)</f>
        <v>0</v>
      </c>
      <c r="T36" s="116">
        <f t="shared" si="19"/>
        <v>0</v>
      </c>
      <c r="U36" s="116">
        <f>IF(OR(ISNUMBER(SEARCH("(strict)",Text!L36)),ISNUMBER(SEARCH("(lenient)",Text!L36))),10,0)</f>
        <v>0</v>
      </c>
      <c r="V36" s="109">
        <f>IFERROR(IF(AND(SEARCH("(strict)",Text!M36)&gt;0,Scores!E36="Medium"),10,IF(AND(SEARCH("(strict)",Text!M36)&gt;0,Scores!E36="High"),20,0)),0)</f>
        <v>0</v>
      </c>
      <c r="W36" s="109">
        <f t="shared" si="20"/>
        <v>0</v>
      </c>
      <c r="X36" s="109">
        <f>IF(OR(ISNUMBER(SEARCH("(strict)",Text!M36)),ISNUMBER(SEARCH("(lenient)",Text!M36))),10,0)</f>
        <v>0</v>
      </c>
      <c r="Y36" s="116">
        <f>IFERROR(IF(AND(SEARCH("(strict)",Text!N36)&gt;0,Scores!E36="Medium"),10,IF(AND(SEARCH("(strict)",Text!N36)&gt;0,Scores!E36="High"),20,0)),0)</f>
        <v>10</v>
      </c>
      <c r="Z36" s="116">
        <f t="shared" si="9"/>
        <v>0.01</v>
      </c>
      <c r="AA36" s="116">
        <f>IF(OR(ISNUMBER(SEARCH("(strict)",Text!N36)),ISNUMBER(SEARCH("(lenient)",Text!N36))),10,0)</f>
        <v>10</v>
      </c>
      <c r="AB36" s="109">
        <f>IFERROR(IF(AND(SEARCH("(strict)",Text!O36)&gt;0,Scores!E36="Medium"),10,IF(AND(SEARCH("(strict)",Text!O36)&gt;0,Scores!E36="High"),20,0)),0)</f>
        <v>10</v>
      </c>
      <c r="AC36" s="109">
        <f t="shared" si="21"/>
        <v>0.01</v>
      </c>
      <c r="AD36" s="109">
        <f>IF(OR(ISNUMBER(SEARCH("(strict)",Text!O36)),ISNUMBER(SEARCH("(lenient)",Text!O36))),10,0)</f>
        <v>10</v>
      </c>
      <c r="AE36" s="116">
        <f>IFERROR(IF(AND(SEARCH("(strict)",Text!P36)&gt;0,Scores!E36="Medium"),10,IF(AND(SEARCH("(strict)",Text!P36)&gt;0,Scores!E36="High"),20,0)),0)</f>
        <v>10</v>
      </c>
      <c r="AF36" s="116">
        <f t="shared" si="10"/>
        <v>0.01</v>
      </c>
      <c r="AG36" s="116">
        <f>IF(OR(ISNUMBER(SEARCH("(strict)",Text!P36)),ISNUMBER(SEARCH("(lenient)",Text!P36))),10,0)</f>
        <v>10</v>
      </c>
      <c r="AH36" s="109">
        <f>IFERROR(IF(AND(SEARCH("(strict)",Text!Q36)&gt;0,Scores!E36="Medium"),10,IF(AND(SEARCH("(strict)",Text!Q36)&gt;0,Scores!E36="High"),20,0)),0)</f>
        <v>10</v>
      </c>
      <c r="AI36" s="109">
        <f t="shared" si="11"/>
        <v>0.01</v>
      </c>
      <c r="AJ36" s="109">
        <f>IF(OR(ISNUMBER(SEARCH("(strict)",Text!Q36)),ISNUMBER(SEARCH("(lenient)",Text!Q36))),10,0)</f>
        <v>10</v>
      </c>
      <c r="AK36" s="116">
        <f>IFERROR(IF(AND(SEARCH("(strict)",Text!R36)&gt;0,Scores!E36="Medium"),10,IF(AND(SEARCH("(strict)",Text!R36)&gt;0,Scores!E36="High"),20,0)),0)</f>
        <v>0</v>
      </c>
      <c r="AL36" s="116">
        <f t="shared" si="12"/>
        <v>0</v>
      </c>
      <c r="AM36" s="116">
        <f>IF(OR(ISNUMBER(SEARCH("(strict)",Text!R36)),ISNUMBER(SEARCH("(lenient)",Text!R36))),10,0)</f>
        <v>10</v>
      </c>
      <c r="AN36" s="109">
        <f>IFERROR(IF(AND(SEARCH("(strict)",Text!S36)&gt;0,Scores!E36="Medium"),10,IF(AND(SEARCH("(strict)",Text!S36)&gt;0,Scores!E36="High"),20,0)),0)</f>
        <v>0</v>
      </c>
      <c r="AO36" s="109">
        <f t="shared" si="13"/>
        <v>0</v>
      </c>
      <c r="AP36" s="109">
        <f>IF(OR(ISNUMBER(SEARCH("(strict)",Text!S36)),ISNUMBER(SEARCH("(lenient)",Text!S36))),10,0)</f>
        <v>0</v>
      </c>
      <c r="AQ36" s="116">
        <f>IFERROR(IF(AND(SEARCH("(strict)",Text!T36)&gt;0,Scores!E36="Medium"),10,IF(AND(SEARCH("(strict)",Text!T36)&gt;0,Scores!E36="High"),20,0)),0)</f>
        <v>0</v>
      </c>
      <c r="AR36" s="116">
        <f t="shared" si="14"/>
        <v>0</v>
      </c>
      <c r="AS36" s="116">
        <f>IF(OR(ISNUMBER(SEARCH("(strict)",Text!T36)),ISNUMBER(SEARCH("(lenient)",Text!T36))),10,0)</f>
        <v>10</v>
      </c>
    </row>
    <row r="37" spans="1:45" ht="180" customHeight="1">
      <c r="A37"/>
      <c r="B37" s="4" t="s">
        <v>198</v>
      </c>
      <c r="C37" s="4" t="s">
        <v>143</v>
      </c>
      <c r="D37" s="4" t="s">
        <v>199</v>
      </c>
      <c r="E37" s="4" t="s">
        <v>47</v>
      </c>
      <c r="F37" s="5" t="s">
        <v>200</v>
      </c>
      <c r="G37" s="116">
        <f>IFERROR(IF(AND(SEARCH("(strict)",Text!H37)&gt;0,Scores!E37="Medium"),10,IF(AND(SEARCH("(strict)",Text!H37)&gt;0,Scores!E37="High"),20,0)),0)</f>
        <v>0</v>
      </c>
      <c r="H37" s="116">
        <f t="shared" si="15"/>
        <v>0</v>
      </c>
      <c r="I37" s="116">
        <f>IF(OR(ISNUMBER(SEARCH("(strict)",Text!H37)),ISNUMBER(SEARCH("(lenient)",Text!H37))),10,0)</f>
        <v>0</v>
      </c>
      <c r="J37" s="109">
        <f>IFERROR(IF(AND(SEARCH("(strict)",Text!I37)&gt;0,Scores!E37="Medium"),10,IF(AND(SEARCH("(strict)",Text!I37)&gt;0,Scores!E37="High"),20,0)),0)</f>
        <v>10</v>
      </c>
      <c r="K37" s="109">
        <f t="shared" si="16"/>
        <v>0.01</v>
      </c>
      <c r="L37" s="109">
        <f>IF(OR(ISNUMBER(SEARCH("(strict)",Text!I37)),ISNUMBER(SEARCH("(lenient)",Text!I37))),10,0)</f>
        <v>10</v>
      </c>
      <c r="M37" s="116">
        <f>IFERROR(IF(AND(SEARCH("(strict)",Text!J37)&gt;0,Scores!E37="Medium"),10,IF(AND(SEARCH("(strict)",Text!J37)&gt;0,Scores!E37="High"),20,0)),0)</f>
        <v>0</v>
      </c>
      <c r="N37" s="116">
        <f t="shared" si="17"/>
        <v>0</v>
      </c>
      <c r="O37" s="116">
        <f>IF(OR(ISNUMBER(SEARCH("(strict)",Text!J37)),ISNUMBER(SEARCH("(lenient)",Text!J37))),10,0)</f>
        <v>0</v>
      </c>
      <c r="P37" s="109">
        <f>IFERROR(IF(AND(SEARCH("(strict)",Text!K37)&gt;0,Scores!E37="Medium"),10,IF(AND(SEARCH("(strict)",Text!K37)&gt;0,Scores!E37="High"),20,0)),0)</f>
        <v>0</v>
      </c>
      <c r="Q37" s="109">
        <f t="shared" si="18"/>
        <v>0</v>
      </c>
      <c r="R37" s="109">
        <f>IF(OR(ISNUMBER(SEARCH("(strict)",Text!K37)),ISNUMBER(SEARCH("(lenient)",Text!K37))),10,0)</f>
        <v>0</v>
      </c>
      <c r="S37" s="116">
        <f>IFERROR(IF(AND(SEARCH("(strict)",Text!L37)&gt;0,Scores!E37="Medium"),10,IF(AND(SEARCH("(strict)",Text!L37)&gt;0,Scores!E37="High"),20,0)),0)</f>
        <v>0</v>
      </c>
      <c r="T37" s="116">
        <f t="shared" si="19"/>
        <v>0</v>
      </c>
      <c r="U37" s="116">
        <f>IF(OR(ISNUMBER(SEARCH("(strict)",Text!L37)),ISNUMBER(SEARCH("(lenient)",Text!L37))),10,0)</f>
        <v>0</v>
      </c>
      <c r="V37" s="109">
        <f>IFERROR(IF(AND(SEARCH("(strict)",Text!M37)&gt;0,Scores!E37="Medium"),10,IF(AND(SEARCH("(strict)",Text!M37)&gt;0,Scores!E37="High"),20,0)),0)</f>
        <v>0</v>
      </c>
      <c r="W37" s="109">
        <f t="shared" si="20"/>
        <v>0</v>
      </c>
      <c r="X37" s="109">
        <f>IF(OR(ISNUMBER(SEARCH("(strict)",Text!M37)),ISNUMBER(SEARCH("(lenient)",Text!M37))),10,0)</f>
        <v>0</v>
      </c>
      <c r="Y37" s="116">
        <f>IFERROR(IF(AND(SEARCH("(strict)",Text!N37)&gt;0,Scores!E37="Medium"),10,IF(AND(SEARCH("(strict)",Text!N37)&gt;0,Scores!E37="High"),20,0)),0)</f>
        <v>0</v>
      </c>
      <c r="Z37" s="116">
        <f t="shared" si="9"/>
        <v>0</v>
      </c>
      <c r="AA37" s="116">
        <f>IF(OR(ISNUMBER(SEARCH("(strict)",Text!N37)),ISNUMBER(SEARCH("(lenient)",Text!N37))),10,0)</f>
        <v>0</v>
      </c>
      <c r="AB37" s="109">
        <f>IFERROR(IF(AND(SEARCH("(strict)",Text!O37)&gt;0,Scores!E37="Medium"),10,IF(AND(SEARCH("(strict)",Text!O37)&gt;0,Scores!E37="High"),20,0)),0)</f>
        <v>0</v>
      </c>
      <c r="AC37" s="109">
        <f t="shared" si="21"/>
        <v>0</v>
      </c>
      <c r="AD37" s="109">
        <f>IF(OR(ISNUMBER(SEARCH("(strict)",Text!O37)),ISNUMBER(SEARCH("(lenient)",Text!O37))),10,0)</f>
        <v>0</v>
      </c>
      <c r="AE37" s="116">
        <f>IFERROR(IF(AND(SEARCH("(strict)",Text!P37)&gt;0,Scores!E37="Medium"),10,IF(AND(SEARCH("(strict)",Text!P37)&gt;0,Scores!E37="High"),20,0)),0)</f>
        <v>0</v>
      </c>
      <c r="AF37" s="116">
        <f t="shared" si="10"/>
        <v>0</v>
      </c>
      <c r="AG37" s="116">
        <f>IF(OR(ISNUMBER(SEARCH("(strict)",Text!P37)),ISNUMBER(SEARCH("(lenient)",Text!P37))),10,0)</f>
        <v>0</v>
      </c>
      <c r="AH37" s="109">
        <f>IFERROR(IF(AND(SEARCH("(strict)",Text!Q37)&gt;0,Scores!E37="Medium"),10,IF(AND(SEARCH("(strict)",Text!Q37)&gt;0,Scores!E37="High"),20,0)),0)</f>
        <v>0</v>
      </c>
      <c r="AI37" s="109">
        <f t="shared" si="11"/>
        <v>0</v>
      </c>
      <c r="AJ37" s="109">
        <f>IF(OR(ISNUMBER(SEARCH("(strict)",Text!Q37)),ISNUMBER(SEARCH("(lenient)",Text!Q37))),10,0)</f>
        <v>0</v>
      </c>
      <c r="AK37" s="116">
        <f>IFERROR(IF(AND(SEARCH("(strict)",Text!R37)&gt;0,Scores!E37="Medium"),10,IF(AND(SEARCH("(strict)",Text!R37)&gt;0,Scores!E37="High"),20,0)),0)</f>
        <v>0</v>
      </c>
      <c r="AL37" s="116">
        <f t="shared" si="12"/>
        <v>0</v>
      </c>
      <c r="AM37" s="116">
        <f>IF(OR(ISNUMBER(SEARCH("(strict)",Text!R37)),ISNUMBER(SEARCH("(lenient)",Text!R37))),10,0)</f>
        <v>0</v>
      </c>
      <c r="AN37" s="109">
        <f>IFERROR(IF(AND(SEARCH("(strict)",Text!S37)&gt;0,Scores!E37="Medium"),10,IF(AND(SEARCH("(strict)",Text!S37)&gt;0,Scores!E37="High"),20,0)),0)</f>
        <v>0</v>
      </c>
      <c r="AO37" s="109">
        <f t="shared" si="13"/>
        <v>0</v>
      </c>
      <c r="AP37" s="109">
        <f>IF(OR(ISNUMBER(SEARCH("(strict)",Text!S37)),ISNUMBER(SEARCH("(lenient)",Text!S37))),10,0)</f>
        <v>0</v>
      </c>
      <c r="AQ37" s="116">
        <f>IFERROR(IF(AND(SEARCH("(strict)",Text!T37)&gt;0,Scores!E37="Medium"),10,IF(AND(SEARCH("(strict)",Text!T37)&gt;0,Scores!E37="High"),20,0)),0)</f>
        <v>0</v>
      </c>
      <c r="AR37" s="116">
        <f t="shared" si="14"/>
        <v>0</v>
      </c>
      <c r="AS37" s="116">
        <f>IF(OR(ISNUMBER(SEARCH("(strict)",Text!T37)),ISNUMBER(SEARCH("(lenient)",Text!T37))),10,0)</f>
        <v>0</v>
      </c>
    </row>
    <row r="38" spans="1:45" ht="52.5" customHeight="1">
      <c r="A38"/>
      <c r="B38" s="4" t="s">
        <v>202</v>
      </c>
      <c r="C38" s="4" t="s">
        <v>143</v>
      </c>
      <c r="D38" s="4" t="s">
        <v>203</v>
      </c>
      <c r="E38" s="4" t="s">
        <v>47</v>
      </c>
      <c r="F38" s="5" t="s">
        <v>204</v>
      </c>
      <c r="G38" s="116">
        <f>IFERROR(IF(AND(SEARCH("(strict)",Text!H38)&gt;0,Scores!E38="Medium"),10,IF(AND(SEARCH("(strict)",Text!H38)&gt;0,Scores!E38="High"),20,0)),0)</f>
        <v>0</v>
      </c>
      <c r="H38" s="116">
        <f t="shared" si="15"/>
        <v>0</v>
      </c>
      <c r="I38" s="116">
        <f>IF(OR(ISNUMBER(SEARCH("(strict)",Text!H38)),ISNUMBER(SEARCH("(lenient)",Text!H38))),10,0)</f>
        <v>0</v>
      </c>
      <c r="J38" s="109">
        <f>IFERROR(IF(AND(SEARCH("(strict)",Text!I38)&gt;0,Scores!E38="Medium"),10,IF(AND(SEARCH("(strict)",Text!I38)&gt;0,Scores!E38="High"),20,0)),0)</f>
        <v>0</v>
      </c>
      <c r="K38" s="109">
        <f t="shared" si="16"/>
        <v>0</v>
      </c>
      <c r="L38" s="109">
        <f>IF(OR(ISNUMBER(SEARCH("(strict)",Text!I38)),ISNUMBER(SEARCH("(lenient)",Text!I38))),10,0)</f>
        <v>0</v>
      </c>
      <c r="M38" s="116">
        <f>IFERROR(IF(AND(SEARCH("(strict)",Text!J38)&gt;0,Scores!E38="Medium"),10,IF(AND(SEARCH("(strict)",Text!J38)&gt;0,Scores!E38="High"),20,0)),0)</f>
        <v>0</v>
      </c>
      <c r="N38" s="116">
        <f t="shared" si="17"/>
        <v>0</v>
      </c>
      <c r="O38" s="116">
        <f>IF(OR(ISNUMBER(SEARCH("(strict)",Text!J38)),ISNUMBER(SEARCH("(lenient)",Text!J38))),10,0)</f>
        <v>10</v>
      </c>
      <c r="P38" s="109">
        <f>IFERROR(IF(AND(SEARCH("(strict)",Text!K38)&gt;0,Scores!E38="Medium"),10,IF(AND(SEARCH("(strict)",Text!K38)&gt;0,Scores!E38="High"),20,0)),0)</f>
        <v>0</v>
      </c>
      <c r="Q38" s="109">
        <f t="shared" si="18"/>
        <v>0</v>
      </c>
      <c r="R38" s="109">
        <f>IF(OR(ISNUMBER(SEARCH("(strict)",Text!K38)),ISNUMBER(SEARCH("(lenient)",Text!K38))),10,0)</f>
        <v>0</v>
      </c>
      <c r="S38" s="116">
        <f>IFERROR(IF(AND(SEARCH("(strict)",Text!L38)&gt;0,Scores!E38="Medium"),10,IF(AND(SEARCH("(strict)",Text!L38)&gt;0,Scores!E38="High"),20,0)),0)</f>
        <v>10</v>
      </c>
      <c r="T38" s="116">
        <f t="shared" si="19"/>
        <v>0.01</v>
      </c>
      <c r="U38" s="116">
        <f>IF(OR(ISNUMBER(SEARCH("(strict)",Text!L38)),ISNUMBER(SEARCH("(lenient)",Text!L38))),10,0)</f>
        <v>10</v>
      </c>
      <c r="V38" s="109">
        <f>IFERROR(IF(AND(SEARCH("(strict)",Text!M38)&gt;0,Scores!E38="Medium"),10,IF(AND(SEARCH("(strict)",Text!M38)&gt;0,Scores!E38="High"),20,0)),0)</f>
        <v>0</v>
      </c>
      <c r="W38" s="109">
        <f t="shared" si="20"/>
        <v>0</v>
      </c>
      <c r="X38" s="109">
        <f>IF(OR(ISNUMBER(SEARCH("(strict)",Text!M38)),ISNUMBER(SEARCH("(lenient)",Text!M38))),10,0)</f>
        <v>0</v>
      </c>
      <c r="Y38" s="116">
        <f>IFERROR(IF(AND(SEARCH("(strict)",Text!N38)&gt;0,Scores!E38="Medium"),10,IF(AND(SEARCH("(strict)",Text!N38)&gt;0,Scores!E38="High"),20,0)),0)</f>
        <v>0</v>
      </c>
      <c r="Z38" s="116">
        <f t="shared" si="9"/>
        <v>0</v>
      </c>
      <c r="AA38" s="116">
        <f>IF(OR(ISNUMBER(SEARCH("(strict)",Text!N38)),ISNUMBER(SEARCH("(lenient)",Text!N38))),10,0)</f>
        <v>10</v>
      </c>
      <c r="AB38" s="109">
        <f>IFERROR(IF(AND(SEARCH("(strict)",Text!O38)&gt;0,Scores!E38="Medium"),10,IF(AND(SEARCH("(strict)",Text!O38)&gt;0,Scores!E38="High"),20,0)),0)</f>
        <v>0</v>
      </c>
      <c r="AC38" s="109">
        <f t="shared" si="21"/>
        <v>0</v>
      </c>
      <c r="AD38" s="109">
        <f>IF(OR(ISNUMBER(SEARCH("(strict)",Text!O38)),ISNUMBER(SEARCH("(lenient)",Text!O38))),10,0)</f>
        <v>10</v>
      </c>
      <c r="AE38" s="116">
        <f>IFERROR(IF(AND(SEARCH("(strict)",Text!P38)&gt;0,Scores!E38="Medium"),10,IF(AND(SEARCH("(strict)",Text!P38)&gt;0,Scores!E38="High"),20,0)),0)</f>
        <v>0</v>
      </c>
      <c r="AF38" s="116">
        <f t="shared" si="10"/>
        <v>0</v>
      </c>
      <c r="AG38" s="116">
        <f>IF(OR(ISNUMBER(SEARCH("(strict)",Text!P38)),ISNUMBER(SEARCH("(lenient)",Text!P38))),10,0)</f>
        <v>0</v>
      </c>
      <c r="AH38" s="109">
        <f>IFERROR(IF(AND(SEARCH("(strict)",Text!Q38)&gt;0,Scores!E38="Medium"),10,IF(AND(SEARCH("(strict)",Text!Q38)&gt;0,Scores!E38="High"),20,0)),0)</f>
        <v>0</v>
      </c>
      <c r="AI38" s="109">
        <f t="shared" si="11"/>
        <v>0</v>
      </c>
      <c r="AJ38" s="109">
        <f>IF(OR(ISNUMBER(SEARCH("(strict)",Text!Q38)),ISNUMBER(SEARCH("(lenient)",Text!Q38))),10,0)</f>
        <v>0</v>
      </c>
      <c r="AK38" s="116">
        <f>IFERROR(IF(AND(SEARCH("(strict)",Text!R38)&gt;0,Scores!E38="Medium"),10,IF(AND(SEARCH("(strict)",Text!R38)&gt;0,Scores!E38="High"),20,0)),0)</f>
        <v>0</v>
      </c>
      <c r="AL38" s="116">
        <f t="shared" si="12"/>
        <v>0</v>
      </c>
      <c r="AM38" s="116">
        <f>IF(OR(ISNUMBER(SEARCH("(strict)",Text!R38)),ISNUMBER(SEARCH("(lenient)",Text!R38))),10,0)</f>
        <v>10</v>
      </c>
      <c r="AN38" s="109">
        <f>IFERROR(IF(AND(SEARCH("(strict)",Text!S38)&gt;0,Scores!E38="Medium"),10,IF(AND(SEARCH("(strict)",Text!S38)&gt;0,Scores!E38="High"),20,0)),0)</f>
        <v>0</v>
      </c>
      <c r="AO38" s="109">
        <f t="shared" si="13"/>
        <v>0</v>
      </c>
      <c r="AP38" s="109">
        <f>IF(OR(ISNUMBER(SEARCH("(strict)",Text!S38)),ISNUMBER(SEARCH("(lenient)",Text!S38))),10,0)</f>
        <v>0</v>
      </c>
      <c r="AQ38" s="116">
        <f>IFERROR(IF(AND(SEARCH("(strict)",Text!T38)&gt;0,Scores!E38="Medium"),10,IF(AND(SEARCH("(strict)",Text!T38)&gt;0,Scores!E38="High"),20,0)),0)</f>
        <v>0</v>
      </c>
      <c r="AR38" s="116">
        <f t="shared" si="14"/>
        <v>0</v>
      </c>
      <c r="AS38" s="116">
        <f>IF(OR(ISNUMBER(SEARCH("(strict)",Text!T38)),ISNUMBER(SEARCH("(lenient)",Text!T38))),10,0)</f>
        <v>10</v>
      </c>
    </row>
    <row r="39" spans="1:45" ht="66.75" customHeight="1">
      <c r="A39"/>
      <c r="B39" s="4" t="s">
        <v>206</v>
      </c>
      <c r="C39" s="4" t="s">
        <v>143</v>
      </c>
      <c r="D39" s="4" t="s">
        <v>207</v>
      </c>
      <c r="E39" s="4" t="s">
        <v>67</v>
      </c>
      <c r="F39" s="5" t="s">
        <v>208</v>
      </c>
      <c r="G39" s="116">
        <f>IFERROR(IF(AND(SEARCH("(strict)",Text!H39)&gt;0,Scores!E39="Medium"),10,IF(AND(SEARCH("(strict)",Text!H39)&gt;0,Scores!E39="High"),20,0)),0)</f>
        <v>0</v>
      </c>
      <c r="H39" s="116">
        <f t="shared" si="15"/>
        <v>0</v>
      </c>
      <c r="I39" s="116">
        <f>IF(OR(ISNUMBER(SEARCH("(strict)",Text!H39)),ISNUMBER(SEARCH("(lenient)",Text!H39))),10,0)</f>
        <v>0</v>
      </c>
      <c r="J39" s="109">
        <f>IFERROR(IF(AND(SEARCH("(strict)",Text!I39)&gt;0,Scores!E39="Medium"),10,IF(AND(SEARCH("(strict)",Text!I39)&gt;0,Scores!E39="High"),20,0)),0)</f>
        <v>0</v>
      </c>
      <c r="K39" s="109">
        <f t="shared" si="16"/>
        <v>0</v>
      </c>
      <c r="L39" s="109">
        <f>IF(OR(ISNUMBER(SEARCH("(strict)",Text!I39)),ISNUMBER(SEARCH("(lenient)",Text!I39))),10,0)</f>
        <v>0</v>
      </c>
      <c r="M39" s="116">
        <f>IFERROR(IF(AND(SEARCH("(strict)",Text!J39)&gt;0,Scores!E39="Medium"),10,IF(AND(SEARCH("(strict)",Text!J39)&gt;0,Scores!E39="High"),20,0)),0)</f>
        <v>0</v>
      </c>
      <c r="N39" s="116">
        <f t="shared" si="17"/>
        <v>0</v>
      </c>
      <c r="O39" s="116">
        <f>IF(OR(ISNUMBER(SEARCH("(strict)",Text!J39)),ISNUMBER(SEARCH("(lenient)",Text!J39))),10,0)</f>
        <v>0</v>
      </c>
      <c r="P39" s="109">
        <f>IFERROR(IF(AND(SEARCH("(strict)",Text!K39)&gt;0,Scores!E39="Medium"),10,IF(AND(SEARCH("(strict)",Text!K39)&gt;0,Scores!E39="High"),20,0)),0)</f>
        <v>20</v>
      </c>
      <c r="Q39" s="109">
        <f t="shared" si="18"/>
        <v>1</v>
      </c>
      <c r="R39" s="109">
        <f>IF(OR(ISNUMBER(SEARCH("(strict)",Text!K39)),ISNUMBER(SEARCH("(lenient)",Text!K39))),10,0)</f>
        <v>10</v>
      </c>
      <c r="S39" s="116">
        <f>IFERROR(IF(AND(SEARCH("(strict)",Text!L39)&gt;0,Scores!E39="Medium"),10,IF(AND(SEARCH("(strict)",Text!L39)&gt;0,Scores!E39="High"),20,0)),0)</f>
        <v>0</v>
      </c>
      <c r="T39" s="116">
        <f t="shared" si="19"/>
        <v>0</v>
      </c>
      <c r="U39" s="116">
        <f>IF(OR(ISNUMBER(SEARCH("(strict)",Text!L39)),ISNUMBER(SEARCH("(lenient)",Text!L39))),10,0)</f>
        <v>0</v>
      </c>
      <c r="V39" s="109">
        <f>IFERROR(IF(AND(SEARCH("(strict)",Text!M39)&gt;0,Scores!E39="Medium"),10,IF(AND(SEARCH("(strict)",Text!M39)&gt;0,Scores!E39="High"),20,0)),0)</f>
        <v>0</v>
      </c>
      <c r="W39" s="109">
        <f t="shared" si="20"/>
        <v>0</v>
      </c>
      <c r="X39" s="109">
        <f>IF(OR(ISNUMBER(SEARCH("(strict)",Text!M39)),ISNUMBER(SEARCH("(lenient)",Text!M39))),10,0)</f>
        <v>0</v>
      </c>
      <c r="Y39" s="116">
        <f>IFERROR(IF(AND(SEARCH("(strict)",Text!N39)&gt;0,Scores!E39="Medium"),10,IF(AND(SEARCH("(strict)",Text!N39)&gt;0,Scores!E39="High"),20,0)),0)</f>
        <v>0</v>
      </c>
      <c r="Z39" s="116">
        <f t="shared" si="9"/>
        <v>0</v>
      </c>
      <c r="AA39" s="116">
        <f>IF(OR(ISNUMBER(SEARCH("(strict)",Text!N39)),ISNUMBER(SEARCH("(lenient)",Text!N39))),10,0)</f>
        <v>0</v>
      </c>
      <c r="AB39" s="109">
        <f>IFERROR(IF(AND(SEARCH("(strict)",Text!O39)&gt;0,Scores!E39="Medium"),10,IF(AND(SEARCH("(strict)",Text!O39)&gt;0,Scores!E39="High"),20,0)),0)</f>
        <v>0</v>
      </c>
      <c r="AC39" s="109">
        <f t="shared" si="21"/>
        <v>0</v>
      </c>
      <c r="AD39" s="109">
        <f>IF(OR(ISNUMBER(SEARCH("(strict)",Text!O39)),ISNUMBER(SEARCH("(lenient)",Text!O39))),10,0)</f>
        <v>0</v>
      </c>
      <c r="AE39" s="116">
        <f>IFERROR(IF(AND(SEARCH("(strict)",Text!P39)&gt;0,Scores!E39="Medium"),10,IF(AND(SEARCH("(strict)",Text!P39)&gt;0,Scores!E39="High"),20,0)),0)</f>
        <v>20</v>
      </c>
      <c r="AF39" s="116">
        <f t="shared" si="10"/>
        <v>1</v>
      </c>
      <c r="AG39" s="116">
        <f>IF(OR(ISNUMBER(SEARCH("(strict)",Text!P39)),ISNUMBER(SEARCH("(lenient)",Text!P39))),10,0)</f>
        <v>10</v>
      </c>
      <c r="AH39" s="109">
        <f>IFERROR(IF(AND(SEARCH("(strict)",Text!Q39)&gt;0,Scores!E39="Medium"),10,IF(AND(SEARCH("(strict)",Text!Q39)&gt;0,Scores!E39="High"),20,0)),0)</f>
        <v>20</v>
      </c>
      <c r="AI39" s="109">
        <f t="shared" si="11"/>
        <v>1</v>
      </c>
      <c r="AJ39" s="109">
        <f>IF(OR(ISNUMBER(SEARCH("(strict)",Text!Q39)),ISNUMBER(SEARCH("(lenient)",Text!Q39))),10,0)</f>
        <v>10</v>
      </c>
      <c r="AK39" s="116">
        <f>IFERROR(IF(AND(SEARCH("(strict)",Text!R39)&gt;0,Scores!E39="Medium"),10,IF(AND(SEARCH("(strict)",Text!R39)&gt;0,Scores!E39="High"),20,0)),0)</f>
        <v>0</v>
      </c>
      <c r="AL39" s="116">
        <f t="shared" si="12"/>
        <v>0</v>
      </c>
      <c r="AM39" s="116">
        <f>IF(OR(ISNUMBER(SEARCH("(strict)",Text!R39)),ISNUMBER(SEARCH("(lenient)",Text!R39))),10,0)</f>
        <v>0</v>
      </c>
      <c r="AN39" s="109">
        <f>IFERROR(IF(AND(SEARCH("(strict)",Text!S39)&gt;0,Scores!E39="Medium"),10,IF(AND(SEARCH("(strict)",Text!S39)&gt;0,Scores!E39="High"),20,0)),0)</f>
        <v>0</v>
      </c>
      <c r="AO39" s="109">
        <f t="shared" si="13"/>
        <v>0</v>
      </c>
      <c r="AP39" s="109">
        <f>IF(OR(ISNUMBER(SEARCH("(strict)",Text!S39)),ISNUMBER(SEARCH("(lenient)",Text!S39))),10,0)</f>
        <v>0</v>
      </c>
      <c r="AQ39" s="116">
        <f>IFERROR(IF(AND(SEARCH("(strict)",Text!T39)&gt;0,Scores!E39="Medium"),10,IF(AND(SEARCH("(strict)",Text!T39)&gt;0,Scores!E39="High"),20,0)),0)</f>
        <v>0</v>
      </c>
      <c r="AR39" s="116">
        <f t="shared" si="14"/>
        <v>0</v>
      </c>
      <c r="AS39" s="116">
        <f>IF(OR(ISNUMBER(SEARCH("(strict)",Text!T39)),ISNUMBER(SEARCH("(lenient)",Text!T39))),10,0)</f>
        <v>10</v>
      </c>
    </row>
    <row r="40" spans="1:45" ht="117" customHeight="1">
      <c r="A40"/>
      <c r="B40" s="4" t="s">
        <v>212</v>
      </c>
      <c r="C40" s="4" t="s">
        <v>143</v>
      </c>
      <c r="D40" s="4" t="s">
        <v>213</v>
      </c>
      <c r="E40" s="4" t="s">
        <v>47</v>
      </c>
      <c r="F40" s="5" t="s">
        <v>214</v>
      </c>
      <c r="G40" s="116">
        <f>IFERROR(IF(AND(SEARCH("(strict)",Text!H40)&gt;0,Scores!E40="Medium"),10,IF(AND(SEARCH("(strict)",Text!H40)&gt;0,Scores!E40="High"),20,0)),0)</f>
        <v>0</v>
      </c>
      <c r="H40" s="116">
        <f t="shared" si="15"/>
        <v>0</v>
      </c>
      <c r="I40" s="116">
        <f>IF(OR(ISNUMBER(SEARCH("(strict)",Text!H40)),ISNUMBER(SEARCH("(lenient)",Text!H40))),10,0)</f>
        <v>0</v>
      </c>
      <c r="J40" s="109">
        <f>IFERROR(IF(AND(SEARCH("(strict)",Text!I40)&gt;0,Scores!E40="Medium"),10,IF(AND(SEARCH("(strict)",Text!I40)&gt;0,Scores!E40="High"),20,0)),0)</f>
        <v>0</v>
      </c>
      <c r="K40" s="109">
        <f t="shared" si="16"/>
        <v>0</v>
      </c>
      <c r="L40" s="109">
        <f>IF(OR(ISNUMBER(SEARCH("(strict)",Text!I40)),ISNUMBER(SEARCH("(lenient)",Text!I40))),10,0)</f>
        <v>0</v>
      </c>
      <c r="M40" s="116">
        <f>IFERROR(IF(AND(SEARCH("(strict)",Text!J40)&gt;0,Scores!E40="Medium"),10,IF(AND(SEARCH("(strict)",Text!J40)&gt;0,Scores!E40="High"),20,0)),0)</f>
        <v>0</v>
      </c>
      <c r="N40" s="116">
        <f t="shared" si="17"/>
        <v>0</v>
      </c>
      <c r="O40" s="116">
        <f>IF(OR(ISNUMBER(SEARCH("(strict)",Text!J40)),ISNUMBER(SEARCH("(lenient)",Text!J40))),10,0)</f>
        <v>0</v>
      </c>
      <c r="P40" s="109">
        <f>IFERROR(IF(AND(SEARCH("(strict)",Text!K40)&gt;0,Scores!E40="Medium"),10,IF(AND(SEARCH("(strict)",Text!K40)&gt;0,Scores!E40="High"),20,0)),0)</f>
        <v>0</v>
      </c>
      <c r="Q40" s="109">
        <f t="shared" si="18"/>
        <v>0</v>
      </c>
      <c r="R40" s="109">
        <f>IF(OR(ISNUMBER(SEARCH("(strict)",Text!K40)),ISNUMBER(SEARCH("(lenient)",Text!K40))),10,0)</f>
        <v>0</v>
      </c>
      <c r="S40" s="116">
        <f>IFERROR(IF(AND(SEARCH("(strict)",Text!L40)&gt;0,Scores!E40="Medium"),10,IF(AND(SEARCH("(strict)",Text!L40)&gt;0,Scores!E40="High"),20,0)),0)</f>
        <v>0</v>
      </c>
      <c r="T40" s="116">
        <f t="shared" si="19"/>
        <v>0</v>
      </c>
      <c r="U40" s="116">
        <f>IF(OR(ISNUMBER(SEARCH("(strict)",Text!L40)),ISNUMBER(SEARCH("(lenient)",Text!L40))),10,0)</f>
        <v>0</v>
      </c>
      <c r="V40" s="109">
        <f>IFERROR(IF(AND(SEARCH("(strict)",Text!M40)&gt;0,Scores!E40="Medium"),10,IF(AND(SEARCH("(strict)",Text!M40)&gt;0,Scores!E40="High"),20,0)),0)</f>
        <v>0</v>
      </c>
      <c r="W40" s="109">
        <f t="shared" si="20"/>
        <v>0</v>
      </c>
      <c r="X40" s="109">
        <f>IF(OR(ISNUMBER(SEARCH("(strict)",Text!M40)),ISNUMBER(SEARCH("(lenient)",Text!M40))),10,0)</f>
        <v>0</v>
      </c>
      <c r="Y40" s="116">
        <f>IFERROR(IF(AND(SEARCH("(strict)",Text!N40)&gt;0,Scores!E40="Medium"),10,IF(AND(SEARCH("(strict)",Text!N40)&gt;0,Scores!E40="High"),20,0)),0)</f>
        <v>0</v>
      </c>
      <c r="Z40" s="116">
        <f t="shared" si="9"/>
        <v>0</v>
      </c>
      <c r="AA40" s="116">
        <f>IF(OR(ISNUMBER(SEARCH("(strict)",Text!N40)),ISNUMBER(SEARCH("(lenient)",Text!N40))),10,0)</f>
        <v>0</v>
      </c>
      <c r="AB40" s="109">
        <f>IFERROR(IF(AND(SEARCH("(strict)",Text!O40)&gt;0,Scores!E40="Medium"),10,IF(AND(SEARCH("(strict)",Text!O40)&gt;0,Scores!E40="High"),20,0)),0)</f>
        <v>0</v>
      </c>
      <c r="AC40" s="109">
        <f t="shared" si="21"/>
        <v>0</v>
      </c>
      <c r="AD40" s="109">
        <f>IF(OR(ISNUMBER(SEARCH("(strict)",Text!O40)),ISNUMBER(SEARCH("(lenient)",Text!O40))),10,0)</f>
        <v>0</v>
      </c>
      <c r="AE40" s="116">
        <f>IFERROR(IF(AND(SEARCH("(strict)",Text!P40)&gt;0,Scores!E40="Medium"),10,IF(AND(SEARCH("(strict)",Text!P40)&gt;0,Scores!E40="High"),20,0)),0)</f>
        <v>0</v>
      </c>
      <c r="AF40" s="116">
        <f t="shared" si="10"/>
        <v>0</v>
      </c>
      <c r="AG40" s="116">
        <f>IF(OR(ISNUMBER(SEARCH("(strict)",Text!P40)),ISNUMBER(SEARCH("(lenient)",Text!P40))),10,0)</f>
        <v>0</v>
      </c>
      <c r="AH40" s="109">
        <f>IFERROR(IF(AND(SEARCH("(strict)",Text!Q40)&gt;0,Scores!E40="Medium"),10,IF(AND(SEARCH("(strict)",Text!Q40)&gt;0,Scores!E40="High"),20,0)),0)</f>
        <v>0</v>
      </c>
      <c r="AI40" s="109">
        <f t="shared" si="11"/>
        <v>0</v>
      </c>
      <c r="AJ40" s="109">
        <f>IF(OR(ISNUMBER(SEARCH("(strict)",Text!Q40)),ISNUMBER(SEARCH("(lenient)",Text!Q40))),10,0)</f>
        <v>0</v>
      </c>
      <c r="AK40" s="116">
        <f>IFERROR(IF(AND(SEARCH("(strict)",Text!R40)&gt;0,Scores!E40="Medium"),10,IF(AND(SEARCH("(strict)",Text!R40)&gt;0,Scores!E40="High"),20,0)),0)</f>
        <v>0</v>
      </c>
      <c r="AL40" s="116">
        <f t="shared" si="12"/>
        <v>0</v>
      </c>
      <c r="AM40" s="116">
        <f>IF(OR(ISNUMBER(SEARCH("(strict)",Text!R40)),ISNUMBER(SEARCH("(lenient)",Text!R40))),10,0)</f>
        <v>0</v>
      </c>
      <c r="AN40" s="109">
        <f>IFERROR(IF(AND(SEARCH("(strict)",Text!S40)&gt;0,Scores!E40="Medium"),10,IF(AND(SEARCH("(strict)",Text!S40)&gt;0,Scores!E40="High"),20,0)),0)</f>
        <v>0</v>
      </c>
      <c r="AO40" s="109">
        <f t="shared" si="13"/>
        <v>0</v>
      </c>
      <c r="AP40" s="109">
        <f>IF(OR(ISNUMBER(SEARCH("(strict)",Text!S40)),ISNUMBER(SEARCH("(lenient)",Text!S40))),10,0)</f>
        <v>0</v>
      </c>
      <c r="AQ40" s="116">
        <f>IFERROR(IF(AND(SEARCH("(strict)",Text!T40)&gt;0,Scores!E40="Medium"),10,IF(AND(SEARCH("(strict)",Text!T40)&gt;0,Scores!E40="High"),20,0)),0)</f>
        <v>0</v>
      </c>
      <c r="AR40" s="116">
        <f t="shared" si="14"/>
        <v>0</v>
      </c>
      <c r="AS40" s="116">
        <f>IF(OR(ISNUMBER(SEARCH("(strict)",Text!T40)),ISNUMBER(SEARCH("(lenient)",Text!T40))),10,0)</f>
        <v>0</v>
      </c>
    </row>
    <row r="41" spans="1:45" ht="145.5" customHeight="1">
      <c r="A41"/>
      <c r="B41" s="4" t="s">
        <v>216</v>
      </c>
      <c r="C41" s="4" t="s">
        <v>217</v>
      </c>
      <c r="D41" s="5" t="s">
        <v>556</v>
      </c>
      <c r="E41" s="4" t="s">
        <v>67</v>
      </c>
      <c r="F41" s="5" t="s">
        <v>219</v>
      </c>
      <c r="G41" s="116">
        <f>IFERROR(IF(AND(SEARCH("(strict)",Text!H41)&gt;0,Scores!E41="Medium"),10,IF(AND(SEARCH("(strict)",Text!H41)&gt;0,Scores!E41="High"),20,0)),0)</f>
        <v>0</v>
      </c>
      <c r="H41" s="116">
        <f t="shared" si="15"/>
        <v>0</v>
      </c>
      <c r="I41" s="116">
        <f>IF(OR(ISNUMBER(SEARCH("(strict)",Text!H41)),ISNUMBER(SEARCH("(lenient)",Text!H41))),10,0)</f>
        <v>0</v>
      </c>
      <c r="J41" s="109">
        <f>IFERROR(IF(AND(SEARCH("(strict)",Text!I41)&gt;0,Scores!E41="Medium"),10,IF(AND(SEARCH("(strict)",Text!I41)&gt;0,Scores!E41="High"),20,0)),0)</f>
        <v>0</v>
      </c>
      <c r="K41" s="109">
        <f t="shared" si="16"/>
        <v>0</v>
      </c>
      <c r="L41" s="109">
        <f>IF(OR(ISNUMBER(SEARCH("(strict)",Text!I41)),ISNUMBER(SEARCH("(lenient)",Text!I41))),10,0)</f>
        <v>0</v>
      </c>
      <c r="M41" s="116">
        <f>IFERROR(IF(AND(SEARCH("(strict)",Text!J41)&gt;0,Scores!E41="Medium"),10,IF(AND(SEARCH("(strict)",Text!J41)&gt;0,Scores!E41="High"),20,0)),0)</f>
        <v>0</v>
      </c>
      <c r="N41" s="116">
        <f t="shared" si="17"/>
        <v>0</v>
      </c>
      <c r="O41" s="116">
        <f>IF(OR(ISNUMBER(SEARCH("(strict)",Text!J41)),ISNUMBER(SEARCH("(lenient)",Text!J41))),10,0)</f>
        <v>0</v>
      </c>
      <c r="P41" s="109">
        <f>IFERROR(IF(AND(SEARCH("(strict)",Text!K41)&gt;0,Scores!E41="Medium"),10,IF(AND(SEARCH("(strict)",Text!K41)&gt;0,Scores!E41="High"),20,0)),0)</f>
        <v>0</v>
      </c>
      <c r="Q41" s="109">
        <f t="shared" si="18"/>
        <v>0</v>
      </c>
      <c r="R41" s="109">
        <f>IF(OR(ISNUMBER(SEARCH("(strict)",Text!K41)),ISNUMBER(SEARCH("(lenient)",Text!K41))),10,0)</f>
        <v>0</v>
      </c>
      <c r="S41" s="116">
        <f>IFERROR(IF(AND(SEARCH("(strict)",Text!L41)&gt;0,Scores!E41="Medium"),10,IF(AND(SEARCH("(strict)",Text!L41)&gt;0,Scores!E41="High"),20,0)),0)</f>
        <v>0</v>
      </c>
      <c r="T41" s="116">
        <f t="shared" si="19"/>
        <v>0</v>
      </c>
      <c r="U41" s="116">
        <f>IF(OR(ISNUMBER(SEARCH("(strict)",Text!L41)),ISNUMBER(SEARCH("(lenient)",Text!L41))),10,0)</f>
        <v>0</v>
      </c>
      <c r="V41" s="109">
        <f>IFERROR(IF(AND(SEARCH("(strict)",Text!M41)&gt;0,Scores!E41="Medium"),10,IF(AND(SEARCH("(strict)",Text!M41)&gt;0,Scores!E41="High"),20,0)),0)</f>
        <v>0</v>
      </c>
      <c r="W41" s="109">
        <f t="shared" si="20"/>
        <v>0</v>
      </c>
      <c r="X41" s="109">
        <f>IF(OR(ISNUMBER(SEARCH("(strict)",Text!M41)),ISNUMBER(SEARCH("(lenient)",Text!M41))),10,0)</f>
        <v>0</v>
      </c>
      <c r="Y41" s="116">
        <f>IFERROR(IF(AND(SEARCH("(strict)",Text!N41)&gt;0,Scores!E41="Medium"),10,IF(AND(SEARCH("(strict)",Text!N41)&gt;0,Scores!E41="High"),20,0)),0)</f>
        <v>0</v>
      </c>
      <c r="Z41" s="116">
        <f t="shared" si="9"/>
        <v>0</v>
      </c>
      <c r="AA41" s="116">
        <f>IF(OR(ISNUMBER(SEARCH("(strict)",Text!N41)),ISNUMBER(SEARCH("(lenient)",Text!N41))),10,0)</f>
        <v>0</v>
      </c>
      <c r="AB41" s="109">
        <f>IFERROR(IF(AND(SEARCH("(strict)",Text!O41)&gt;0,Scores!E41="Medium"),10,IF(AND(SEARCH("(strict)",Text!O41)&gt;0,Scores!E41="High"),20,0)),0)</f>
        <v>0</v>
      </c>
      <c r="AC41" s="109">
        <f t="shared" si="21"/>
        <v>0</v>
      </c>
      <c r="AD41" s="109">
        <f>IF(OR(ISNUMBER(SEARCH("(strict)",Text!O41)),ISNUMBER(SEARCH("(lenient)",Text!O41))),10,0)</f>
        <v>0</v>
      </c>
      <c r="AE41" s="116">
        <f>IFERROR(IF(AND(SEARCH("(strict)",Text!P41)&gt;0,Scores!E41="Medium"),10,IF(AND(SEARCH("(strict)",Text!P41)&gt;0,Scores!E41="High"),20,0)),0)</f>
        <v>20</v>
      </c>
      <c r="AF41" s="116">
        <f t="shared" si="10"/>
        <v>1</v>
      </c>
      <c r="AG41" s="116">
        <f>IF(OR(ISNUMBER(SEARCH("(strict)",Text!P41)),ISNUMBER(SEARCH("(lenient)",Text!P41))),10,0)</f>
        <v>10</v>
      </c>
      <c r="AH41" s="109">
        <f>IFERROR(IF(AND(SEARCH("(strict)",Text!Q41)&gt;0,Scores!E41="Medium"),10,IF(AND(SEARCH("(strict)",Text!Q41)&gt;0,Scores!E41="High"),20,0)),0)</f>
        <v>20</v>
      </c>
      <c r="AI41" s="109">
        <f t="shared" si="11"/>
        <v>1</v>
      </c>
      <c r="AJ41" s="109">
        <f>IF(OR(ISNUMBER(SEARCH("(strict)",Text!Q41)),ISNUMBER(SEARCH("(lenient)",Text!Q41))),10,0)</f>
        <v>10</v>
      </c>
      <c r="AK41" s="116">
        <f>IFERROR(IF(AND(SEARCH("(strict)",Text!R41)&gt;0,Scores!E41="Medium"),10,IF(AND(SEARCH("(strict)",Text!R41)&gt;0,Scores!E41="High"),20,0)),0)</f>
        <v>0</v>
      </c>
      <c r="AL41" s="116">
        <f t="shared" si="12"/>
        <v>0</v>
      </c>
      <c r="AM41" s="116">
        <f>IF(OR(ISNUMBER(SEARCH("(strict)",Text!R41)),ISNUMBER(SEARCH("(lenient)",Text!R41))),10,0)</f>
        <v>0</v>
      </c>
      <c r="AN41" s="109">
        <f>IFERROR(IF(AND(SEARCH("(strict)",Text!S41)&gt;0,Scores!E41="Medium"),10,IF(AND(SEARCH("(strict)",Text!S41)&gt;0,Scores!E41="High"),20,0)),0)</f>
        <v>0</v>
      </c>
      <c r="AO41" s="109">
        <f t="shared" si="13"/>
        <v>0</v>
      </c>
      <c r="AP41" s="109">
        <f>IF(OR(ISNUMBER(SEARCH("(strict)",Text!S41)),ISNUMBER(SEARCH("(lenient)",Text!S41))),10,0)</f>
        <v>0</v>
      </c>
      <c r="AQ41" s="116">
        <f>IFERROR(IF(AND(SEARCH("(strict)",Text!T41)&gt;0,Scores!E41="Medium"),10,IF(AND(SEARCH("(strict)",Text!T41)&gt;0,Scores!E41="High"),20,0)),0)</f>
        <v>0</v>
      </c>
      <c r="AR41" s="116">
        <f t="shared" si="14"/>
        <v>0</v>
      </c>
      <c r="AS41" s="116">
        <f>IF(OR(ISNUMBER(SEARCH("(strict)",Text!T41)),ISNUMBER(SEARCH("(lenient)",Text!T41))),10,0)</f>
        <v>10</v>
      </c>
    </row>
    <row r="42" spans="1:45" ht="66" customHeight="1">
      <c r="A42"/>
      <c r="B42" s="4" t="s">
        <v>222</v>
      </c>
      <c r="C42" s="4" t="s">
        <v>217</v>
      </c>
      <c r="D42" s="5" t="s">
        <v>553</v>
      </c>
      <c r="E42" s="5" t="s">
        <v>47</v>
      </c>
      <c r="F42" s="5" t="s">
        <v>224</v>
      </c>
      <c r="G42" s="116">
        <f>IFERROR(IF(AND(SEARCH("(strict)",Text!H42)&gt;0,Scores!E42="Medium"),10,IF(AND(SEARCH("(strict)",Text!H42)&gt;0,Scores!E42="High"),20,0)),0)</f>
        <v>10</v>
      </c>
      <c r="H42" s="116">
        <f t="shared" si="15"/>
        <v>0.01</v>
      </c>
      <c r="I42" s="116">
        <f>IF(OR(ISNUMBER(SEARCH("(strict)",Text!H42)),ISNUMBER(SEARCH("(lenient)",Text!H42))),10,0)</f>
        <v>10</v>
      </c>
      <c r="J42" s="109">
        <f>IFERROR(IF(AND(SEARCH("(strict)",Text!I42)&gt;0,Scores!E42="Medium"),10,IF(AND(SEARCH("(strict)",Text!I42)&gt;0,Scores!E42="High"),20,0)),0)</f>
        <v>0</v>
      </c>
      <c r="K42" s="109">
        <f t="shared" si="16"/>
        <v>0</v>
      </c>
      <c r="L42" s="109">
        <f>IF(OR(ISNUMBER(SEARCH("(strict)",Text!I42)),ISNUMBER(SEARCH("(lenient)",Text!I42))),10,0)</f>
        <v>10</v>
      </c>
      <c r="M42" s="116">
        <f>IFERROR(IF(AND(SEARCH("(strict)",Text!J42)&gt;0,Scores!E42="Medium"),10,IF(AND(SEARCH("(strict)",Text!J42)&gt;0,Scores!E42="High"),20,0)),0)</f>
        <v>0</v>
      </c>
      <c r="N42" s="116">
        <f t="shared" si="17"/>
        <v>0</v>
      </c>
      <c r="O42" s="116">
        <f>IF(OR(ISNUMBER(SEARCH("(strict)",Text!J42)),ISNUMBER(SEARCH("(lenient)",Text!J42))),10,0)</f>
        <v>10</v>
      </c>
      <c r="P42" s="109">
        <f>IFERROR(IF(AND(SEARCH("(strict)",Text!K42)&gt;0,Scores!E42="Medium"),10,IF(AND(SEARCH("(strict)",Text!K42)&gt;0,Scores!E42="High"),20,0)),0)</f>
        <v>0</v>
      </c>
      <c r="Q42" s="109">
        <f t="shared" si="18"/>
        <v>0</v>
      </c>
      <c r="R42" s="109">
        <f>IF(OR(ISNUMBER(SEARCH("(strict)",Text!K42)),ISNUMBER(SEARCH("(lenient)",Text!K42))),10,0)</f>
        <v>0</v>
      </c>
      <c r="S42" s="116">
        <f>IFERROR(IF(AND(SEARCH("(strict)",Text!L42)&gt;0,Scores!E42="Medium"),10,IF(AND(SEARCH("(strict)",Text!L42)&gt;0,Scores!E42="High"),20,0)),0)</f>
        <v>10</v>
      </c>
      <c r="T42" s="116">
        <f t="shared" si="19"/>
        <v>0.01</v>
      </c>
      <c r="U42" s="116">
        <f>IF(OR(ISNUMBER(SEARCH("(strict)",Text!L42)),ISNUMBER(SEARCH("(lenient)",Text!L42))),10,0)</f>
        <v>10</v>
      </c>
      <c r="V42" s="109">
        <f>IFERROR(IF(AND(SEARCH("(strict)",Text!M42)&gt;0,Scores!E42="Medium"),10,IF(AND(SEARCH("(strict)",Text!M42)&gt;0,Scores!E42="High"),20,0)),0)</f>
        <v>10</v>
      </c>
      <c r="W42" s="109">
        <f t="shared" si="20"/>
        <v>0.01</v>
      </c>
      <c r="X42" s="109">
        <f>IF(OR(ISNUMBER(SEARCH("(strict)",Text!M42)),ISNUMBER(SEARCH("(lenient)",Text!M42))),10,0)</f>
        <v>10</v>
      </c>
      <c r="Y42" s="116">
        <f>IFERROR(IF(AND(SEARCH("(strict)",Text!N42)&gt;0,Scores!E42="Medium"),10,IF(AND(SEARCH("(strict)",Text!N42)&gt;0,Scores!E42="High"),20,0)),0)</f>
        <v>10</v>
      </c>
      <c r="Z42" s="116">
        <f t="shared" si="9"/>
        <v>0.01</v>
      </c>
      <c r="AA42" s="116">
        <f>IF(OR(ISNUMBER(SEARCH("(strict)",Text!N42)),ISNUMBER(SEARCH("(lenient)",Text!N42))),10,0)</f>
        <v>10</v>
      </c>
      <c r="AB42" s="109">
        <f>IFERROR(IF(AND(SEARCH("(strict)",Text!O42)&gt;0,Scores!E42="Medium"),10,IF(AND(SEARCH("(strict)",Text!O42)&gt;0,Scores!E42="High"),20,0)),0)</f>
        <v>0</v>
      </c>
      <c r="AC42" s="109">
        <f t="shared" si="21"/>
        <v>0</v>
      </c>
      <c r="AD42" s="109">
        <f>IF(OR(ISNUMBER(SEARCH("(strict)",Text!O42)),ISNUMBER(SEARCH("(lenient)",Text!O42))),10,0)</f>
        <v>10</v>
      </c>
      <c r="AE42" s="116">
        <f>IFERROR(IF(AND(SEARCH("(strict)",Text!P42)&gt;0,Scores!E42="Medium"),10,IF(AND(SEARCH("(strict)",Text!P42)&gt;0,Scores!E42="High"),20,0)),0)</f>
        <v>10</v>
      </c>
      <c r="AF42" s="116">
        <f t="shared" si="10"/>
        <v>0.01</v>
      </c>
      <c r="AG42" s="116">
        <f>IF(OR(ISNUMBER(SEARCH("(strict)",Text!P42)),ISNUMBER(SEARCH("(lenient)",Text!P42))),10,0)</f>
        <v>10</v>
      </c>
      <c r="AH42" s="109">
        <f>IFERROR(IF(AND(SEARCH("(strict)",Text!Q42)&gt;0,Scores!E42="Medium"),10,IF(AND(SEARCH("(strict)",Text!Q42)&gt;0,Scores!E42="High"),20,0)),0)</f>
        <v>10</v>
      </c>
      <c r="AI42" s="109">
        <f t="shared" si="11"/>
        <v>0.01</v>
      </c>
      <c r="AJ42" s="109">
        <f>IF(OR(ISNUMBER(SEARCH("(strict)",Text!Q42)),ISNUMBER(SEARCH("(lenient)",Text!Q42))),10,0)</f>
        <v>10</v>
      </c>
      <c r="AK42" s="116">
        <f>IFERROR(IF(AND(SEARCH("(strict)",Text!R42)&gt;0,Scores!E42="Medium"),10,IF(AND(SEARCH("(strict)",Text!R42)&gt;0,Scores!E42="High"),20,0)),0)</f>
        <v>0</v>
      </c>
      <c r="AL42" s="116">
        <f t="shared" si="12"/>
        <v>0</v>
      </c>
      <c r="AM42" s="116">
        <f>IF(OR(ISNUMBER(SEARCH("(strict)",Text!R42)),ISNUMBER(SEARCH("(lenient)",Text!R42))),10,0)</f>
        <v>10</v>
      </c>
      <c r="AN42" s="109">
        <f>IFERROR(IF(AND(SEARCH("(strict)",Text!S42)&gt;0,Scores!E42="Medium"),10,IF(AND(SEARCH("(strict)",Text!S42)&gt;0,Scores!E42="High"),20,0)),0)</f>
        <v>0</v>
      </c>
      <c r="AO42" s="109">
        <f t="shared" si="13"/>
        <v>0</v>
      </c>
      <c r="AP42" s="109">
        <f>IF(OR(ISNUMBER(SEARCH("(strict)",Text!S42)),ISNUMBER(SEARCH("(lenient)",Text!S42))),10,0)</f>
        <v>0</v>
      </c>
      <c r="AQ42" s="116">
        <f>IFERROR(IF(AND(SEARCH("(strict)",Text!T42)&gt;0,Scores!E42="Medium"),10,IF(AND(SEARCH("(strict)",Text!T42)&gt;0,Scores!E42="High"),20,0)),0)</f>
        <v>0</v>
      </c>
      <c r="AR42" s="116">
        <f t="shared" si="14"/>
        <v>0</v>
      </c>
      <c r="AS42" s="116">
        <f>IF(OR(ISNUMBER(SEARCH("(strict)",Text!T42)),ISNUMBER(SEARCH("(lenient)",Text!T42))),10,0)</f>
        <v>0</v>
      </c>
    </row>
    <row r="43" spans="1:45" ht="42" customHeight="1">
      <c r="A43"/>
      <c r="B43" s="4" t="s">
        <v>228</v>
      </c>
      <c r="C43" s="4" t="s">
        <v>217</v>
      </c>
      <c r="D43" s="5" t="s">
        <v>229</v>
      </c>
      <c r="E43" s="5" t="s">
        <v>47</v>
      </c>
      <c r="F43" s="5" t="s">
        <v>230</v>
      </c>
      <c r="G43" s="116">
        <f>IFERROR(IF(AND(SEARCH("(strict)",Text!H43)&gt;0,Scores!E43="Medium"),10,IF(AND(SEARCH("(strict)",Text!H43)&gt;0,Scores!E43="High"),20,0)),0)</f>
        <v>0</v>
      </c>
      <c r="H43" s="116">
        <f t="shared" si="15"/>
        <v>0</v>
      </c>
      <c r="I43" s="116">
        <f>IF(OR(ISNUMBER(SEARCH("(strict)",Text!H43)),ISNUMBER(SEARCH("(lenient)",Text!H43))),10,0)</f>
        <v>0</v>
      </c>
      <c r="J43" s="109">
        <f>IFERROR(IF(AND(SEARCH("(strict)",Text!I43)&gt;0,Scores!E43="Medium"),10,IF(AND(SEARCH("(strict)",Text!I43)&gt;0,Scores!E43="High"),20,0)),0)</f>
        <v>0</v>
      </c>
      <c r="K43" s="109">
        <f t="shared" si="16"/>
        <v>0</v>
      </c>
      <c r="L43" s="109">
        <f>IF(OR(ISNUMBER(SEARCH("(strict)",Text!I43)),ISNUMBER(SEARCH("(lenient)",Text!I43))),10,0)</f>
        <v>0</v>
      </c>
      <c r="M43" s="116">
        <f>IFERROR(IF(AND(SEARCH("(strict)",Text!J43)&gt;0,Scores!E43="Medium"),10,IF(AND(SEARCH("(strict)",Text!J43)&gt;0,Scores!E43="High"),20,0)),0)</f>
        <v>0</v>
      </c>
      <c r="N43" s="116">
        <f t="shared" si="17"/>
        <v>0</v>
      </c>
      <c r="O43" s="116">
        <f>IF(OR(ISNUMBER(SEARCH("(strict)",Text!J43)),ISNUMBER(SEARCH("(lenient)",Text!J43))),10,0)</f>
        <v>0</v>
      </c>
      <c r="P43" s="109">
        <f>IFERROR(IF(AND(SEARCH("(strict)",Text!K43)&gt;0,Scores!E43="Medium"),10,IF(AND(SEARCH("(strict)",Text!K43)&gt;0,Scores!E43="High"),20,0)),0)</f>
        <v>0</v>
      </c>
      <c r="Q43" s="109">
        <f t="shared" si="18"/>
        <v>0</v>
      </c>
      <c r="R43" s="109">
        <f>IF(OR(ISNUMBER(SEARCH("(strict)",Text!K43)),ISNUMBER(SEARCH("(lenient)",Text!K43))),10,0)</f>
        <v>0</v>
      </c>
      <c r="S43" s="116">
        <f>IFERROR(IF(AND(SEARCH("(strict)",Text!L43)&gt;0,Scores!E43="Medium"),10,IF(AND(SEARCH("(strict)",Text!L43)&gt;0,Scores!E43="High"),20,0)),0)</f>
        <v>0</v>
      </c>
      <c r="T43" s="116">
        <f t="shared" si="19"/>
        <v>0</v>
      </c>
      <c r="U43" s="116">
        <f>IF(OR(ISNUMBER(SEARCH("(strict)",Text!L43)),ISNUMBER(SEARCH("(lenient)",Text!L43))),10,0)</f>
        <v>0</v>
      </c>
      <c r="V43" s="109">
        <f>IFERROR(IF(AND(SEARCH("(strict)",Text!M43)&gt;0,Scores!E43="Medium"),10,IF(AND(SEARCH("(strict)",Text!M43)&gt;0,Scores!E43="High"),20,0)),0)</f>
        <v>0</v>
      </c>
      <c r="W43" s="109">
        <f t="shared" si="20"/>
        <v>0</v>
      </c>
      <c r="X43" s="109">
        <f>IF(OR(ISNUMBER(SEARCH("(strict)",Text!M43)),ISNUMBER(SEARCH("(lenient)",Text!M43))),10,0)</f>
        <v>0</v>
      </c>
      <c r="Y43" s="116">
        <f>IFERROR(IF(AND(SEARCH("(strict)",Text!N43)&gt;0,Scores!E43="Medium"),10,IF(AND(SEARCH("(strict)",Text!N43)&gt;0,Scores!E43="High"),20,0)),0)</f>
        <v>0</v>
      </c>
      <c r="Z43" s="116">
        <f t="shared" si="9"/>
        <v>0</v>
      </c>
      <c r="AA43" s="116">
        <f>IF(OR(ISNUMBER(SEARCH("(strict)",Text!N43)),ISNUMBER(SEARCH("(lenient)",Text!N43))),10,0)</f>
        <v>0</v>
      </c>
      <c r="AB43" s="109">
        <f>IFERROR(IF(AND(SEARCH("(strict)",Text!O43)&gt;0,Scores!E43="Medium"),10,IF(AND(SEARCH("(strict)",Text!O43)&gt;0,Scores!E43="High"),20,0)),0)</f>
        <v>0</v>
      </c>
      <c r="AC43" s="109">
        <f t="shared" si="21"/>
        <v>0</v>
      </c>
      <c r="AD43" s="109">
        <f>IF(OR(ISNUMBER(SEARCH("(strict)",Text!O43)),ISNUMBER(SEARCH("(lenient)",Text!O43))),10,0)</f>
        <v>0</v>
      </c>
      <c r="AE43" s="116">
        <f>IFERROR(IF(AND(SEARCH("(strict)",Text!P43)&gt;0,Scores!E43="Medium"),10,IF(AND(SEARCH("(strict)",Text!P43)&gt;0,Scores!E43="High"),20,0)),0)</f>
        <v>0</v>
      </c>
      <c r="AF43" s="116">
        <f t="shared" si="10"/>
        <v>0</v>
      </c>
      <c r="AG43" s="116">
        <f>IF(OR(ISNUMBER(SEARCH("(strict)",Text!P43)),ISNUMBER(SEARCH("(lenient)",Text!P43))),10,0)</f>
        <v>0</v>
      </c>
      <c r="AH43" s="109">
        <f>IFERROR(IF(AND(SEARCH("(strict)",Text!Q43)&gt;0,Scores!E43="Medium"),10,IF(AND(SEARCH("(strict)",Text!Q43)&gt;0,Scores!E43="High"),20,0)),0)</f>
        <v>0</v>
      </c>
      <c r="AI43" s="109">
        <f t="shared" si="11"/>
        <v>0</v>
      </c>
      <c r="AJ43" s="109">
        <f>IF(OR(ISNUMBER(SEARCH("(strict)",Text!Q43)),ISNUMBER(SEARCH("(lenient)",Text!Q43))),10,0)</f>
        <v>0</v>
      </c>
      <c r="AK43" s="116">
        <f>IFERROR(IF(AND(SEARCH("(strict)",Text!R43)&gt;0,Scores!E43="Medium"),10,IF(AND(SEARCH("(strict)",Text!R43)&gt;0,Scores!E43="High"),20,0)),0)</f>
        <v>0</v>
      </c>
      <c r="AL43" s="116">
        <f t="shared" si="12"/>
        <v>0</v>
      </c>
      <c r="AM43" s="116">
        <f>IF(OR(ISNUMBER(SEARCH("(strict)",Text!R43)),ISNUMBER(SEARCH("(lenient)",Text!R43))),10,0)</f>
        <v>0</v>
      </c>
      <c r="AN43" s="109">
        <f>IFERROR(IF(AND(SEARCH("(strict)",Text!S43)&gt;0,Scores!E43="Medium"),10,IF(AND(SEARCH("(strict)",Text!S43)&gt;0,Scores!E43="High"),20,0)),0)</f>
        <v>0</v>
      </c>
      <c r="AO43" s="109">
        <f t="shared" si="13"/>
        <v>0</v>
      </c>
      <c r="AP43" s="109">
        <f>IF(OR(ISNUMBER(SEARCH("(strict)",Text!S43)),ISNUMBER(SEARCH("(lenient)",Text!S43))),10,0)</f>
        <v>0</v>
      </c>
      <c r="AQ43" s="116">
        <f>IFERROR(IF(AND(SEARCH("(strict)",Text!T43)&gt;0,Scores!E43="Medium"),10,IF(AND(SEARCH("(strict)",Text!T43)&gt;0,Scores!E43="High"),20,0)),0)</f>
        <v>0</v>
      </c>
      <c r="AR43" s="116">
        <f t="shared" si="14"/>
        <v>0</v>
      </c>
      <c r="AS43" s="116">
        <f>IF(OR(ISNUMBER(SEARCH("(strict)",Text!T43)),ISNUMBER(SEARCH("(lenient)",Text!T43))),10,0)</f>
        <v>0</v>
      </c>
    </row>
    <row r="44" spans="1:45" ht="103.5" customHeight="1">
      <c r="A44"/>
      <c r="B44" s="4" t="s">
        <v>232</v>
      </c>
      <c r="C44" s="4" t="s">
        <v>217</v>
      </c>
      <c r="D44" s="5" t="s">
        <v>233</v>
      </c>
      <c r="E44" s="5" t="s">
        <v>47</v>
      </c>
      <c r="F44" s="5" t="s">
        <v>234</v>
      </c>
      <c r="G44" s="116">
        <f>IFERROR(IF(AND(SEARCH("(strict)",Text!H44)&gt;0,Scores!E44="Medium"),10,IF(AND(SEARCH("(strict)",Text!H44)&gt;0,Scores!E44="High"),20,0)),0)</f>
        <v>0</v>
      </c>
      <c r="H44" s="116">
        <f t="shared" si="15"/>
        <v>0</v>
      </c>
      <c r="I44" s="116">
        <f>IF(OR(ISNUMBER(SEARCH("(strict)",Text!H44)),ISNUMBER(SEARCH("(lenient)",Text!H44))),10,0)</f>
        <v>0</v>
      </c>
      <c r="J44" s="109">
        <f>IFERROR(IF(AND(SEARCH("(strict)",Text!I44)&gt;0,Scores!E44="Medium"),10,IF(AND(SEARCH("(strict)",Text!I44)&gt;0,Scores!E44="High"),20,0)),0)</f>
        <v>0</v>
      </c>
      <c r="K44" s="109">
        <f t="shared" si="16"/>
        <v>0</v>
      </c>
      <c r="L44" s="109">
        <f>IF(OR(ISNUMBER(SEARCH("(strict)",Text!I44)),ISNUMBER(SEARCH("(lenient)",Text!I44))),10,0)</f>
        <v>10</v>
      </c>
      <c r="M44" s="116">
        <f>IFERROR(IF(AND(SEARCH("(strict)",Text!J44)&gt;0,Scores!E44="Medium"),10,IF(AND(SEARCH("(strict)",Text!J44)&gt;0,Scores!E44="High"),20,0)),0)</f>
        <v>0</v>
      </c>
      <c r="N44" s="116">
        <f t="shared" si="17"/>
        <v>0</v>
      </c>
      <c r="O44" s="116">
        <f>IF(OR(ISNUMBER(SEARCH("(strict)",Text!J44)),ISNUMBER(SEARCH("(lenient)",Text!J44))),10,0)</f>
        <v>0</v>
      </c>
      <c r="P44" s="109">
        <f>IFERROR(IF(AND(SEARCH("(strict)",Text!K44)&gt;0,Scores!E44="Medium"),10,IF(AND(SEARCH("(strict)",Text!K44)&gt;0,Scores!E44="High"),20,0)),0)</f>
        <v>0</v>
      </c>
      <c r="Q44" s="109">
        <f t="shared" si="18"/>
        <v>0</v>
      </c>
      <c r="R44" s="109">
        <f>IF(OR(ISNUMBER(SEARCH("(strict)",Text!K44)),ISNUMBER(SEARCH("(lenient)",Text!K44))),10,0)</f>
        <v>0</v>
      </c>
      <c r="S44" s="116">
        <f>IFERROR(IF(AND(SEARCH("(strict)",Text!L44)&gt;0,Scores!E44="Medium"),10,IF(AND(SEARCH("(strict)",Text!L44)&gt;0,Scores!E44="High"),20,0)),0)</f>
        <v>0</v>
      </c>
      <c r="T44" s="116">
        <f t="shared" si="19"/>
        <v>0</v>
      </c>
      <c r="U44" s="116">
        <f>IF(OR(ISNUMBER(SEARCH("(strict)",Text!L44)),ISNUMBER(SEARCH("(lenient)",Text!L44))),10,0)</f>
        <v>0</v>
      </c>
      <c r="V44" s="109">
        <f>IFERROR(IF(AND(SEARCH("(strict)",Text!M44)&gt;0,Scores!E44="Medium"),10,IF(AND(SEARCH("(strict)",Text!M44)&gt;0,Scores!E44="High"),20,0)),0)</f>
        <v>0</v>
      </c>
      <c r="W44" s="109">
        <f t="shared" si="20"/>
        <v>0</v>
      </c>
      <c r="X44" s="109">
        <f>IF(OR(ISNUMBER(SEARCH("(strict)",Text!M44)),ISNUMBER(SEARCH("(lenient)",Text!M44))),10,0)</f>
        <v>0</v>
      </c>
      <c r="Y44" s="116">
        <f>IFERROR(IF(AND(SEARCH("(strict)",Text!N44)&gt;0,Scores!E44="Medium"),10,IF(AND(SEARCH("(strict)",Text!N44)&gt;0,Scores!E44="High"),20,0)),0)</f>
        <v>0</v>
      </c>
      <c r="Z44" s="116">
        <f t="shared" si="9"/>
        <v>0</v>
      </c>
      <c r="AA44" s="116">
        <f>IF(OR(ISNUMBER(SEARCH("(strict)",Text!N44)),ISNUMBER(SEARCH("(lenient)",Text!N44))),10,0)</f>
        <v>0</v>
      </c>
      <c r="AB44" s="109">
        <f>IFERROR(IF(AND(SEARCH("(strict)",Text!O44)&gt;0,Scores!E44="Medium"),10,IF(AND(SEARCH("(strict)",Text!O44)&gt;0,Scores!E44="High"),20,0)),0)</f>
        <v>0</v>
      </c>
      <c r="AC44" s="109">
        <f t="shared" si="21"/>
        <v>0</v>
      </c>
      <c r="AD44" s="109">
        <f>IF(OR(ISNUMBER(SEARCH("(strict)",Text!O44)),ISNUMBER(SEARCH("(lenient)",Text!O44))),10,0)</f>
        <v>10</v>
      </c>
      <c r="AE44" s="116">
        <f>IFERROR(IF(AND(SEARCH("(strict)",Text!P44)&gt;0,Scores!E44="Medium"),10,IF(AND(SEARCH("(strict)",Text!P44)&gt;0,Scores!E44="High"),20,0)),0)</f>
        <v>0</v>
      </c>
      <c r="AF44" s="116">
        <f t="shared" si="10"/>
        <v>0</v>
      </c>
      <c r="AG44" s="116">
        <f>IF(OR(ISNUMBER(SEARCH("(strict)",Text!P44)),ISNUMBER(SEARCH("(lenient)",Text!P44))),10,0)</f>
        <v>0</v>
      </c>
      <c r="AH44" s="109">
        <f>IFERROR(IF(AND(SEARCH("(strict)",Text!Q44)&gt;0,Scores!E44="Medium"),10,IF(AND(SEARCH("(strict)",Text!Q44)&gt;0,Scores!E44="High"),20,0)),0)</f>
        <v>0</v>
      </c>
      <c r="AI44" s="109">
        <f t="shared" si="11"/>
        <v>0</v>
      </c>
      <c r="AJ44" s="109">
        <f>IF(OR(ISNUMBER(SEARCH("(strict)",Text!Q44)),ISNUMBER(SEARCH("(lenient)",Text!Q44))),10,0)</f>
        <v>0</v>
      </c>
      <c r="AK44" s="116">
        <f>IFERROR(IF(AND(SEARCH("(strict)",Text!R44)&gt;0,Scores!E44="Medium"),10,IF(AND(SEARCH("(strict)",Text!R44)&gt;0,Scores!E44="High"),20,0)),0)</f>
        <v>0</v>
      </c>
      <c r="AL44" s="116">
        <f t="shared" si="12"/>
        <v>0</v>
      </c>
      <c r="AM44" s="116">
        <f>IF(OR(ISNUMBER(SEARCH("(strict)",Text!R44)),ISNUMBER(SEARCH("(lenient)",Text!R44))),10,0)</f>
        <v>10</v>
      </c>
      <c r="AN44" s="109">
        <f>IFERROR(IF(AND(SEARCH("(strict)",Text!S44)&gt;0,Scores!E44="Medium"),10,IF(AND(SEARCH("(strict)",Text!S44)&gt;0,Scores!E44="High"),20,0)),0)</f>
        <v>0</v>
      </c>
      <c r="AO44" s="109">
        <f t="shared" si="13"/>
        <v>0</v>
      </c>
      <c r="AP44" s="109">
        <f>IF(OR(ISNUMBER(SEARCH("(strict)",Text!S44)),ISNUMBER(SEARCH("(lenient)",Text!S44))),10,0)</f>
        <v>0</v>
      </c>
      <c r="AQ44" s="116">
        <f>IFERROR(IF(AND(SEARCH("(strict)",Text!T44)&gt;0,Scores!E44="Medium"),10,IF(AND(SEARCH("(strict)",Text!T44)&gt;0,Scores!E44="High"),20,0)),0)</f>
        <v>0</v>
      </c>
      <c r="AR44" s="116">
        <f t="shared" si="14"/>
        <v>0</v>
      </c>
      <c r="AS44" s="116">
        <f>IF(OR(ISNUMBER(SEARCH("(strict)",Text!T44)),ISNUMBER(SEARCH("(lenient)",Text!T44))),10,0)</f>
        <v>0</v>
      </c>
    </row>
    <row r="45" spans="1:45" ht="142.5" customHeight="1">
      <c r="A45"/>
      <c r="B45" s="4" t="s">
        <v>236</v>
      </c>
      <c r="C45" s="4" t="s">
        <v>217</v>
      </c>
      <c r="D45" s="5" t="s">
        <v>237</v>
      </c>
      <c r="E45" s="5" t="s">
        <v>47</v>
      </c>
      <c r="F45" s="5" t="s">
        <v>238</v>
      </c>
      <c r="G45" s="116">
        <f>IFERROR(IF(AND(SEARCH("(strict)",Text!H45)&gt;0,Scores!E45="Medium"),10,IF(AND(SEARCH("(strict)",Text!H45)&gt;0,Scores!E45="High"),20,0)),0)</f>
        <v>0</v>
      </c>
      <c r="H45" s="116">
        <f t="shared" si="15"/>
        <v>0</v>
      </c>
      <c r="I45" s="116">
        <f>IF(OR(ISNUMBER(SEARCH("(strict)",Text!H45)),ISNUMBER(SEARCH("(lenient)",Text!H45))),10,0)</f>
        <v>0</v>
      </c>
      <c r="J45" s="109">
        <f>IFERROR(IF(AND(SEARCH("(strict)",Text!I45)&gt;0,Scores!E45="Medium"),10,IF(AND(SEARCH("(strict)",Text!I45)&gt;0,Scores!E45="High"),20,0)),0)</f>
        <v>0</v>
      </c>
      <c r="K45" s="109">
        <f t="shared" si="16"/>
        <v>0</v>
      </c>
      <c r="L45" s="109">
        <f>IF(OR(ISNUMBER(SEARCH("(strict)",Text!I45)),ISNUMBER(SEARCH("(lenient)",Text!I45))),10,0)</f>
        <v>0</v>
      </c>
      <c r="M45" s="116">
        <f>IFERROR(IF(AND(SEARCH("(strict)",Text!J45)&gt;0,Scores!E45="Medium"),10,IF(AND(SEARCH("(strict)",Text!J45)&gt;0,Scores!E45="High"),20,0)),0)</f>
        <v>0</v>
      </c>
      <c r="N45" s="116">
        <f t="shared" si="17"/>
        <v>0</v>
      </c>
      <c r="O45" s="116">
        <f>IF(OR(ISNUMBER(SEARCH("(strict)",Text!J45)),ISNUMBER(SEARCH("(lenient)",Text!J45))),10,0)</f>
        <v>0</v>
      </c>
      <c r="P45" s="109">
        <f>IFERROR(IF(AND(SEARCH("(strict)",Text!K45)&gt;0,Scores!E45="Medium"),10,IF(AND(SEARCH("(strict)",Text!K45)&gt;0,Scores!E45="High"),20,0)),0)</f>
        <v>0</v>
      </c>
      <c r="Q45" s="109">
        <f t="shared" si="18"/>
        <v>0</v>
      </c>
      <c r="R45" s="109">
        <f>IF(OR(ISNUMBER(SEARCH("(strict)",Text!K45)),ISNUMBER(SEARCH("(lenient)",Text!K45))),10,0)</f>
        <v>0</v>
      </c>
      <c r="S45" s="116">
        <f>IFERROR(IF(AND(SEARCH("(strict)",Text!L45)&gt;0,Scores!E45="Medium"),10,IF(AND(SEARCH("(strict)",Text!L45)&gt;0,Scores!E45="High"),20,0)),0)</f>
        <v>0</v>
      </c>
      <c r="T45" s="116">
        <f t="shared" si="19"/>
        <v>0</v>
      </c>
      <c r="U45" s="116">
        <f>IF(OR(ISNUMBER(SEARCH("(strict)",Text!L45)),ISNUMBER(SEARCH("(lenient)",Text!L45))),10,0)</f>
        <v>0</v>
      </c>
      <c r="V45" s="109">
        <f>IFERROR(IF(AND(SEARCH("(strict)",Text!M45)&gt;0,Scores!E45="Medium"),10,IF(AND(SEARCH("(strict)",Text!M45)&gt;0,Scores!E45="High"),20,0)),0)</f>
        <v>0</v>
      </c>
      <c r="W45" s="109">
        <f t="shared" si="20"/>
        <v>0</v>
      </c>
      <c r="X45" s="109">
        <f>IF(OR(ISNUMBER(SEARCH("(strict)",Text!M45)),ISNUMBER(SEARCH("(lenient)",Text!M45))),10,0)</f>
        <v>0</v>
      </c>
      <c r="Y45" s="116">
        <f>IFERROR(IF(AND(SEARCH("(strict)",Text!N45)&gt;0,Scores!E45="Medium"),10,IF(AND(SEARCH("(strict)",Text!N45)&gt;0,Scores!E45="High"),20,0)),0)</f>
        <v>0</v>
      </c>
      <c r="Z45" s="116">
        <f t="shared" si="9"/>
        <v>0</v>
      </c>
      <c r="AA45" s="116">
        <f>IF(OR(ISNUMBER(SEARCH("(strict)",Text!N45)),ISNUMBER(SEARCH("(lenient)",Text!N45))),10,0)</f>
        <v>0</v>
      </c>
      <c r="AB45" s="109">
        <f>IFERROR(IF(AND(SEARCH("(strict)",Text!O45)&gt;0,Scores!E45="Medium"),10,IF(AND(SEARCH("(strict)",Text!O45)&gt;0,Scores!E45="High"),20,0)),0)</f>
        <v>0</v>
      </c>
      <c r="AC45" s="109">
        <f t="shared" si="21"/>
        <v>0</v>
      </c>
      <c r="AD45" s="109">
        <f>IF(OR(ISNUMBER(SEARCH("(strict)",Text!O45)),ISNUMBER(SEARCH("(lenient)",Text!O45))),10,0)</f>
        <v>0</v>
      </c>
      <c r="AE45" s="116">
        <f>IFERROR(IF(AND(SEARCH("(strict)",Text!P45)&gt;0,Scores!E45="Medium"),10,IF(AND(SEARCH("(strict)",Text!P45)&gt;0,Scores!E45="High"),20,0)),0)</f>
        <v>0</v>
      </c>
      <c r="AF45" s="116">
        <f t="shared" si="10"/>
        <v>0</v>
      </c>
      <c r="AG45" s="116">
        <f>IF(OR(ISNUMBER(SEARCH("(strict)",Text!P45)),ISNUMBER(SEARCH("(lenient)",Text!P45))),10,0)</f>
        <v>0</v>
      </c>
      <c r="AH45" s="109">
        <f>IFERROR(IF(AND(SEARCH("(strict)",Text!Q45)&gt;0,Scores!E45="Medium"),10,IF(AND(SEARCH("(strict)",Text!Q45)&gt;0,Scores!E45="High"),20,0)),0)</f>
        <v>0</v>
      </c>
      <c r="AI45" s="109">
        <f t="shared" si="11"/>
        <v>0</v>
      </c>
      <c r="AJ45" s="109">
        <f>IF(OR(ISNUMBER(SEARCH("(strict)",Text!Q45)),ISNUMBER(SEARCH("(lenient)",Text!Q45))),10,0)</f>
        <v>0</v>
      </c>
      <c r="AK45" s="116">
        <f>IFERROR(IF(AND(SEARCH("(strict)",Text!R45)&gt;0,Scores!E45="Medium"),10,IF(AND(SEARCH("(strict)",Text!R45)&gt;0,Scores!E45="High"),20,0)),0)</f>
        <v>0</v>
      </c>
      <c r="AL45" s="116">
        <f t="shared" si="12"/>
        <v>0</v>
      </c>
      <c r="AM45" s="116">
        <f>IF(OR(ISNUMBER(SEARCH("(strict)",Text!R45)),ISNUMBER(SEARCH("(lenient)",Text!R45))),10,0)</f>
        <v>0</v>
      </c>
      <c r="AN45" s="109">
        <f>IFERROR(IF(AND(SEARCH("(strict)",Text!S45)&gt;0,Scores!E45="Medium"),10,IF(AND(SEARCH("(strict)",Text!S45)&gt;0,Scores!E45="High"),20,0)),0)</f>
        <v>0</v>
      </c>
      <c r="AO45" s="109">
        <f t="shared" si="13"/>
        <v>0</v>
      </c>
      <c r="AP45" s="109">
        <f>IF(OR(ISNUMBER(SEARCH("(strict)",Text!S45)),ISNUMBER(SEARCH("(lenient)",Text!S45))),10,0)</f>
        <v>0</v>
      </c>
      <c r="AQ45" s="116">
        <f>IFERROR(IF(AND(SEARCH("(strict)",Text!T45)&gt;0,Scores!E45="Medium"),10,IF(AND(SEARCH("(strict)",Text!T45)&gt;0,Scores!E45="High"),20,0)),0)</f>
        <v>0</v>
      </c>
      <c r="AR45" s="116">
        <f t="shared" si="14"/>
        <v>0</v>
      </c>
      <c r="AS45" s="116">
        <f>IF(OR(ISNUMBER(SEARCH("(strict)",Text!T45)),ISNUMBER(SEARCH("(lenient)",Text!T45))),10,0)</f>
        <v>0</v>
      </c>
    </row>
    <row r="46" spans="1:45" ht="54" customHeight="1">
      <c r="A46"/>
      <c r="B46" s="4" t="s">
        <v>240</v>
      </c>
      <c r="C46" s="4" t="s">
        <v>217</v>
      </c>
      <c r="D46" s="4" t="s">
        <v>554</v>
      </c>
      <c r="E46" s="5" t="s">
        <v>67</v>
      </c>
      <c r="F46" s="5" t="s">
        <v>242</v>
      </c>
      <c r="G46" s="116">
        <f>IFERROR(IF(AND(SEARCH("(strict)",Text!H46)&gt;0,Scores!E46="Medium"),10,IF(AND(SEARCH("(strict)",Text!H46)&gt;0,Scores!E46="High"),20,0)),0)</f>
        <v>20</v>
      </c>
      <c r="H46" s="116">
        <f t="shared" si="15"/>
        <v>1</v>
      </c>
      <c r="I46" s="116">
        <f>IF(OR(ISNUMBER(SEARCH("(strict)",Text!H46)),ISNUMBER(SEARCH("(lenient)",Text!H46))),10,0)</f>
        <v>10</v>
      </c>
      <c r="J46" s="109">
        <f>IFERROR(IF(AND(SEARCH("(strict)",Text!I46)&gt;0,Scores!E46="Medium"),10,IF(AND(SEARCH("(strict)",Text!I46)&gt;0,Scores!E46="High"),20,0)),0)</f>
        <v>20</v>
      </c>
      <c r="K46" s="109">
        <f t="shared" si="16"/>
        <v>1</v>
      </c>
      <c r="L46" s="109">
        <f>IF(OR(ISNUMBER(SEARCH("(strict)",Text!I46)),ISNUMBER(SEARCH("(lenient)",Text!I46))),10,0)</f>
        <v>10</v>
      </c>
      <c r="M46" s="116">
        <f>IFERROR(IF(AND(SEARCH("(strict)",Text!J46)&gt;0,Scores!E46="Medium"),10,IF(AND(SEARCH("(strict)",Text!J46)&gt;0,Scores!E46="High"),20,0)),0)</f>
        <v>0</v>
      </c>
      <c r="N46" s="116">
        <f t="shared" si="17"/>
        <v>0</v>
      </c>
      <c r="O46" s="116">
        <f>IF(OR(ISNUMBER(SEARCH("(strict)",Text!J46)),ISNUMBER(SEARCH("(lenient)",Text!J46))),10,0)</f>
        <v>0</v>
      </c>
      <c r="P46" s="109">
        <f>IFERROR(IF(AND(SEARCH("(strict)",Text!K46)&gt;0,Scores!E46="Medium"),10,IF(AND(SEARCH("(strict)",Text!K46)&gt;0,Scores!E46="High"),20,0)),0)</f>
        <v>0</v>
      </c>
      <c r="Q46" s="109">
        <f t="shared" si="18"/>
        <v>0</v>
      </c>
      <c r="R46" s="109">
        <f>IF(OR(ISNUMBER(SEARCH("(strict)",Text!K46)),ISNUMBER(SEARCH("(lenient)",Text!K46))),10,0)</f>
        <v>0</v>
      </c>
      <c r="S46" s="116">
        <f>IFERROR(IF(AND(SEARCH("(strict)",Text!L46)&gt;0,Scores!E46="Medium"),10,IF(AND(SEARCH("(strict)",Text!L46)&gt;0,Scores!E46="High"),20,0)),0)</f>
        <v>0</v>
      </c>
      <c r="T46" s="116">
        <f t="shared" si="19"/>
        <v>0</v>
      </c>
      <c r="U46" s="116">
        <f>IF(OR(ISNUMBER(SEARCH("(strict)",Text!L46)),ISNUMBER(SEARCH("(lenient)",Text!L46))),10,0)</f>
        <v>10</v>
      </c>
      <c r="V46" s="109">
        <f>IFERROR(IF(AND(SEARCH("(strict)",Text!M46)&gt;0,Scores!E46="Medium"),10,IF(AND(SEARCH("(strict)",Text!M46)&gt;0,Scores!E46="High"),20,0)),0)</f>
        <v>0</v>
      </c>
      <c r="W46" s="109">
        <f t="shared" si="20"/>
        <v>0</v>
      </c>
      <c r="X46" s="109">
        <f>IF(OR(ISNUMBER(SEARCH("(strict)",Text!M46)),ISNUMBER(SEARCH("(lenient)",Text!M46))),10,0)</f>
        <v>10</v>
      </c>
      <c r="Y46" s="116">
        <f>IFERROR(IF(AND(SEARCH("(strict)",Text!N46)&gt;0,Scores!E46="Medium"),10,IF(AND(SEARCH("(strict)",Text!N46)&gt;0,Scores!E46="High"),20,0)),0)</f>
        <v>20</v>
      </c>
      <c r="Z46" s="116">
        <f t="shared" si="9"/>
        <v>1</v>
      </c>
      <c r="AA46" s="116">
        <f>IF(OR(ISNUMBER(SEARCH("(strict)",Text!N46)),ISNUMBER(SEARCH("(lenient)",Text!N46))),10,0)</f>
        <v>10</v>
      </c>
      <c r="AB46" s="109">
        <f>IFERROR(IF(AND(SEARCH("(strict)",Text!O46)&gt;0,Scores!E46="Medium"),10,IF(AND(SEARCH("(strict)",Text!O46)&gt;0,Scores!E46="High"),20,0)),0)</f>
        <v>20</v>
      </c>
      <c r="AC46" s="109">
        <f t="shared" si="21"/>
        <v>1</v>
      </c>
      <c r="AD46" s="109">
        <f>IF(OR(ISNUMBER(SEARCH("(strict)",Text!O46)),ISNUMBER(SEARCH("(lenient)",Text!O46))),10,0)</f>
        <v>10</v>
      </c>
      <c r="AE46" s="116">
        <f>IFERROR(IF(AND(SEARCH("(strict)",Text!P46)&gt;0,Scores!E46="Medium"),10,IF(AND(SEARCH("(strict)",Text!P46)&gt;0,Scores!E46="High"),20,0)),0)</f>
        <v>20</v>
      </c>
      <c r="AF46" s="116">
        <f t="shared" si="10"/>
        <v>1</v>
      </c>
      <c r="AG46" s="116">
        <f>IF(OR(ISNUMBER(SEARCH("(strict)",Text!P46)),ISNUMBER(SEARCH("(lenient)",Text!P46))),10,0)</f>
        <v>10</v>
      </c>
      <c r="AH46" s="109">
        <f>IFERROR(IF(AND(SEARCH("(strict)",Text!Q46)&gt;0,Scores!E46="Medium"),10,IF(AND(SEARCH("(strict)",Text!Q46)&gt;0,Scores!E46="High"),20,0)),0)</f>
        <v>20</v>
      </c>
      <c r="AI46" s="109">
        <f t="shared" si="11"/>
        <v>1</v>
      </c>
      <c r="AJ46" s="109">
        <f>IF(OR(ISNUMBER(SEARCH("(strict)",Text!Q46)),ISNUMBER(SEARCH("(lenient)",Text!Q46))),10,0)</f>
        <v>10</v>
      </c>
      <c r="AK46" s="116">
        <f>IFERROR(IF(AND(SEARCH("(strict)",Text!R46)&gt;0,Scores!E46="Medium"),10,IF(AND(SEARCH("(strict)",Text!R46)&gt;0,Scores!E46="High"),20,0)),0)</f>
        <v>20</v>
      </c>
      <c r="AL46" s="116">
        <f t="shared" si="12"/>
        <v>1</v>
      </c>
      <c r="AM46" s="116">
        <f>IF(OR(ISNUMBER(SEARCH("(strict)",Text!R46)),ISNUMBER(SEARCH("(lenient)",Text!R46))),10,0)</f>
        <v>10</v>
      </c>
      <c r="AN46" s="109">
        <f>IFERROR(IF(AND(SEARCH("(strict)",Text!S46)&gt;0,Scores!E46="Medium"),10,IF(AND(SEARCH("(strict)",Text!S46)&gt;0,Scores!E46="High"),20,0)),0)</f>
        <v>20</v>
      </c>
      <c r="AO46" s="109">
        <f t="shared" si="13"/>
        <v>1</v>
      </c>
      <c r="AP46" s="109">
        <f>IF(OR(ISNUMBER(SEARCH("(strict)",Text!S46)),ISNUMBER(SEARCH("(lenient)",Text!S46))),10,0)</f>
        <v>10</v>
      </c>
      <c r="AQ46" s="116">
        <f>IFERROR(IF(AND(SEARCH("(strict)",Text!T46)&gt;0,Scores!E46="Medium"),10,IF(AND(SEARCH("(strict)",Text!T46)&gt;0,Scores!E46="High"),20,0)),0)</f>
        <v>0</v>
      </c>
      <c r="AR46" s="116">
        <f t="shared" si="14"/>
        <v>0</v>
      </c>
      <c r="AS46" s="116">
        <f>IF(OR(ISNUMBER(SEARCH("(strict)",Text!T46)),ISNUMBER(SEARCH("(lenient)",Text!T46))),10,0)</f>
        <v>0</v>
      </c>
    </row>
    <row r="47" spans="1:45" ht="91.5" customHeight="1">
      <c r="A47"/>
      <c r="B47" s="4" t="s">
        <v>244</v>
      </c>
      <c r="C47" s="4" t="s">
        <v>217</v>
      </c>
      <c r="D47" s="5" t="s">
        <v>245</v>
      </c>
      <c r="E47" s="5" t="s">
        <v>47</v>
      </c>
      <c r="F47" s="5" t="s">
        <v>246</v>
      </c>
      <c r="G47" s="116">
        <f>IFERROR(IF(AND(SEARCH("(strict)",Text!H47)&gt;0,Scores!E47="Medium"),10,IF(AND(SEARCH("(strict)",Text!H47)&gt;0,Scores!E47="High"),20,0)),0)</f>
        <v>0</v>
      </c>
      <c r="H47" s="116">
        <f t="shared" si="15"/>
        <v>0</v>
      </c>
      <c r="I47" s="116">
        <f>IF(OR(ISNUMBER(SEARCH("(strict)",Text!H47)),ISNUMBER(SEARCH("(lenient)",Text!H47))),10,0)</f>
        <v>0</v>
      </c>
      <c r="J47" s="109">
        <f>IFERROR(IF(AND(SEARCH("(strict)",Text!I47)&gt;0,Scores!E47="Medium"),10,IF(AND(SEARCH("(strict)",Text!I47)&gt;0,Scores!E47="High"),20,0)),0)</f>
        <v>0</v>
      </c>
      <c r="K47" s="109">
        <f t="shared" si="16"/>
        <v>0</v>
      </c>
      <c r="L47" s="109">
        <f>IF(OR(ISNUMBER(SEARCH("(strict)",Text!I47)),ISNUMBER(SEARCH("(lenient)",Text!I47))),10,0)</f>
        <v>0</v>
      </c>
      <c r="M47" s="116">
        <f>IFERROR(IF(AND(SEARCH("(strict)",Text!J47)&gt;0,Scores!E47="Medium"),10,IF(AND(SEARCH("(strict)",Text!J47)&gt;0,Scores!E47="High"),20,0)),0)</f>
        <v>0</v>
      </c>
      <c r="N47" s="116">
        <f t="shared" si="17"/>
        <v>0</v>
      </c>
      <c r="O47" s="116">
        <f>IF(OR(ISNUMBER(SEARCH("(strict)",Text!J47)),ISNUMBER(SEARCH("(lenient)",Text!J47))),10,0)</f>
        <v>0</v>
      </c>
      <c r="P47" s="109">
        <f>IFERROR(IF(AND(SEARCH("(strict)",Text!K47)&gt;0,Scores!E47="Medium"),10,IF(AND(SEARCH("(strict)",Text!K47)&gt;0,Scores!E47="High"),20,0)),0)</f>
        <v>0</v>
      </c>
      <c r="Q47" s="109">
        <f t="shared" si="18"/>
        <v>0</v>
      </c>
      <c r="R47" s="109">
        <f>IF(OR(ISNUMBER(SEARCH("(strict)",Text!K47)),ISNUMBER(SEARCH("(lenient)",Text!K47))),10,0)</f>
        <v>0</v>
      </c>
      <c r="S47" s="116">
        <f>IFERROR(IF(AND(SEARCH("(strict)",Text!L47)&gt;0,Scores!E47="Medium"),10,IF(AND(SEARCH("(strict)",Text!L47)&gt;0,Scores!E47="High"),20,0)),0)</f>
        <v>0</v>
      </c>
      <c r="T47" s="116">
        <f t="shared" si="19"/>
        <v>0</v>
      </c>
      <c r="U47" s="116">
        <f>IF(OR(ISNUMBER(SEARCH("(strict)",Text!L47)),ISNUMBER(SEARCH("(lenient)",Text!L47))),10,0)</f>
        <v>0</v>
      </c>
      <c r="V47" s="109">
        <f>IFERROR(IF(AND(SEARCH("(strict)",Text!M47)&gt;0,Scores!E47="Medium"),10,IF(AND(SEARCH("(strict)",Text!M47)&gt;0,Scores!E47="High"),20,0)),0)</f>
        <v>0</v>
      </c>
      <c r="W47" s="109">
        <f t="shared" si="20"/>
        <v>0</v>
      </c>
      <c r="X47" s="109">
        <f>IF(OR(ISNUMBER(SEARCH("(strict)",Text!M47)),ISNUMBER(SEARCH("(lenient)",Text!M47))),10,0)</f>
        <v>0</v>
      </c>
      <c r="Y47" s="116">
        <f>IFERROR(IF(AND(SEARCH("(strict)",Text!N47)&gt;0,Scores!E47="Medium"),10,IF(AND(SEARCH("(strict)",Text!N47)&gt;0,Scores!E47="High"),20,0)),0)</f>
        <v>0</v>
      </c>
      <c r="Z47" s="116">
        <f t="shared" si="9"/>
        <v>0</v>
      </c>
      <c r="AA47" s="116">
        <f>IF(OR(ISNUMBER(SEARCH("(strict)",Text!N47)),ISNUMBER(SEARCH("(lenient)",Text!N47))),10,0)</f>
        <v>0</v>
      </c>
      <c r="AB47" s="109">
        <f>IFERROR(IF(AND(SEARCH("(strict)",Text!O47)&gt;0,Scores!E47="Medium"),10,IF(AND(SEARCH("(strict)",Text!O47)&gt;0,Scores!E47="High"),20,0)),0)</f>
        <v>0</v>
      </c>
      <c r="AC47" s="109">
        <f t="shared" si="21"/>
        <v>0</v>
      </c>
      <c r="AD47" s="109">
        <f>IF(OR(ISNUMBER(SEARCH("(strict)",Text!O47)),ISNUMBER(SEARCH("(lenient)",Text!O47))),10,0)</f>
        <v>0</v>
      </c>
      <c r="AE47" s="116">
        <f>IFERROR(IF(AND(SEARCH("(strict)",Text!P47)&gt;0,Scores!E47="Medium"),10,IF(AND(SEARCH("(strict)",Text!P47)&gt;0,Scores!E47="High"),20,0)),0)</f>
        <v>10</v>
      </c>
      <c r="AF47" s="116">
        <f t="shared" si="10"/>
        <v>0.01</v>
      </c>
      <c r="AG47" s="116">
        <f>IF(OR(ISNUMBER(SEARCH("(strict)",Text!P47)),ISNUMBER(SEARCH("(lenient)",Text!P47))),10,0)</f>
        <v>10</v>
      </c>
      <c r="AH47" s="109">
        <f>IFERROR(IF(AND(SEARCH("(strict)",Text!Q47)&gt;0,Scores!E47="Medium"),10,IF(AND(SEARCH("(strict)",Text!Q47)&gt;0,Scores!E47="High"),20,0)),0)</f>
        <v>10</v>
      </c>
      <c r="AI47" s="109">
        <f t="shared" si="11"/>
        <v>0.01</v>
      </c>
      <c r="AJ47" s="109">
        <f>IF(OR(ISNUMBER(SEARCH("(strict)",Text!Q47)),ISNUMBER(SEARCH("(lenient)",Text!Q47))),10,0)</f>
        <v>10</v>
      </c>
      <c r="AK47" s="116">
        <f>IFERROR(IF(AND(SEARCH("(strict)",Text!R47)&gt;0,Scores!E47="Medium"),10,IF(AND(SEARCH("(strict)",Text!R47)&gt;0,Scores!E47="High"),20,0)),0)</f>
        <v>10</v>
      </c>
      <c r="AL47" s="116">
        <f t="shared" si="12"/>
        <v>0.01</v>
      </c>
      <c r="AM47" s="116">
        <f>IF(OR(ISNUMBER(SEARCH("(strict)",Text!R47)),ISNUMBER(SEARCH("(lenient)",Text!R47))),10,0)</f>
        <v>10</v>
      </c>
      <c r="AN47" s="109">
        <f>IFERROR(IF(AND(SEARCH("(strict)",Text!S47)&gt;0,Scores!E47="Medium"),10,IF(AND(SEARCH("(strict)",Text!S47)&gt;0,Scores!E47="High"),20,0)),0)</f>
        <v>0</v>
      </c>
      <c r="AO47" s="109">
        <f t="shared" si="13"/>
        <v>0</v>
      </c>
      <c r="AP47" s="109">
        <f>IF(OR(ISNUMBER(SEARCH("(strict)",Text!S47)),ISNUMBER(SEARCH("(lenient)",Text!S47))),10,0)</f>
        <v>0</v>
      </c>
      <c r="AQ47" s="116">
        <f>IFERROR(IF(AND(SEARCH("(strict)",Text!T47)&gt;0,Scores!E47="Medium"),10,IF(AND(SEARCH("(strict)",Text!T47)&gt;0,Scores!E47="High"),20,0)),0)</f>
        <v>0</v>
      </c>
      <c r="AR47" s="116">
        <f t="shared" si="14"/>
        <v>0</v>
      </c>
      <c r="AS47" s="116">
        <f>IF(OR(ISNUMBER(SEARCH("(strict)",Text!T47)),ISNUMBER(SEARCH("(lenient)",Text!T47))),10,0)</f>
        <v>0</v>
      </c>
    </row>
    <row r="48" spans="1:45" ht="52.5" customHeight="1">
      <c r="A48"/>
      <c r="B48" s="4" t="s">
        <v>248</v>
      </c>
      <c r="C48" s="4" t="s">
        <v>217</v>
      </c>
      <c r="D48" s="5" t="s">
        <v>249</v>
      </c>
      <c r="E48" s="5" t="s">
        <v>47</v>
      </c>
      <c r="F48" s="5" t="s">
        <v>249</v>
      </c>
      <c r="G48" s="116">
        <f>IFERROR(IF(AND(SEARCH("(strict)",Text!H48)&gt;0,Scores!E48="Medium"),10,IF(AND(SEARCH("(strict)",Text!H48)&gt;0,Scores!E48="High"),20,0)),0)</f>
        <v>0</v>
      </c>
      <c r="H48" s="116">
        <f t="shared" si="15"/>
        <v>0</v>
      </c>
      <c r="I48" s="116">
        <f>IF(OR(ISNUMBER(SEARCH("(strict)",Text!H48)),ISNUMBER(SEARCH("(lenient)",Text!H48))),10,0)</f>
        <v>0</v>
      </c>
      <c r="J48" s="109">
        <f>IFERROR(IF(AND(SEARCH("(strict)",Text!I48)&gt;0,Scores!E48="Medium"),10,IF(AND(SEARCH("(strict)",Text!I48)&gt;0,Scores!E48="High"),20,0)),0)</f>
        <v>0</v>
      </c>
      <c r="K48" s="109">
        <f t="shared" si="16"/>
        <v>0</v>
      </c>
      <c r="L48" s="109">
        <f>IF(OR(ISNUMBER(SEARCH("(strict)",Text!I48)),ISNUMBER(SEARCH("(lenient)",Text!I48))),10,0)</f>
        <v>0</v>
      </c>
      <c r="M48" s="116">
        <f>IFERROR(IF(AND(SEARCH("(strict)",Text!J48)&gt;0,Scores!E48="Medium"),10,IF(AND(SEARCH("(strict)",Text!J48)&gt;0,Scores!E48="High"),20,0)),0)</f>
        <v>0</v>
      </c>
      <c r="N48" s="116">
        <f t="shared" si="17"/>
        <v>0</v>
      </c>
      <c r="O48" s="116">
        <f>IF(OR(ISNUMBER(SEARCH("(strict)",Text!J48)),ISNUMBER(SEARCH("(lenient)",Text!J48))),10,0)</f>
        <v>0</v>
      </c>
      <c r="P48" s="109">
        <f>IFERROR(IF(AND(SEARCH("(strict)",Text!K48)&gt;0,Scores!E48="Medium"),10,IF(AND(SEARCH("(strict)",Text!K48)&gt;0,Scores!E48="High"),20,0)),0)</f>
        <v>0</v>
      </c>
      <c r="Q48" s="109">
        <f t="shared" si="18"/>
        <v>0</v>
      </c>
      <c r="R48" s="109">
        <f>IF(OR(ISNUMBER(SEARCH("(strict)",Text!K48)),ISNUMBER(SEARCH("(lenient)",Text!K48))),10,0)</f>
        <v>0</v>
      </c>
      <c r="S48" s="116">
        <f>IFERROR(IF(AND(SEARCH("(strict)",Text!L48)&gt;0,Scores!E48="Medium"),10,IF(AND(SEARCH("(strict)",Text!L48)&gt;0,Scores!E48="High"),20,0)),0)</f>
        <v>0</v>
      </c>
      <c r="T48" s="116">
        <f t="shared" si="19"/>
        <v>0</v>
      </c>
      <c r="U48" s="116">
        <f>IF(OR(ISNUMBER(SEARCH("(strict)",Text!L48)),ISNUMBER(SEARCH("(lenient)",Text!L48))),10,0)</f>
        <v>0</v>
      </c>
      <c r="V48" s="109">
        <f>IFERROR(IF(AND(SEARCH("(strict)",Text!M48)&gt;0,Scores!E48="Medium"),10,IF(AND(SEARCH("(strict)",Text!M48)&gt;0,Scores!E48="High"),20,0)),0)</f>
        <v>0</v>
      </c>
      <c r="W48" s="109">
        <f t="shared" si="20"/>
        <v>0</v>
      </c>
      <c r="X48" s="109">
        <f>IF(OR(ISNUMBER(SEARCH("(strict)",Text!M48)),ISNUMBER(SEARCH("(lenient)",Text!M48))),10,0)</f>
        <v>0</v>
      </c>
      <c r="Y48" s="116">
        <f>IFERROR(IF(AND(SEARCH("(strict)",Text!N48)&gt;0,Scores!E48="Medium"),10,IF(AND(SEARCH("(strict)",Text!N48)&gt;0,Scores!E48="High"),20,0)),0)</f>
        <v>0</v>
      </c>
      <c r="Z48" s="116">
        <f t="shared" si="9"/>
        <v>0</v>
      </c>
      <c r="AA48" s="116">
        <f>IF(OR(ISNUMBER(SEARCH("(strict)",Text!N48)),ISNUMBER(SEARCH("(lenient)",Text!N48))),10,0)</f>
        <v>0</v>
      </c>
      <c r="AB48" s="109">
        <f>IFERROR(IF(AND(SEARCH("(strict)",Text!O48)&gt;0,Scores!E48="Medium"),10,IF(AND(SEARCH("(strict)",Text!O48)&gt;0,Scores!E48="High"),20,0)),0)</f>
        <v>0</v>
      </c>
      <c r="AC48" s="109">
        <f t="shared" si="21"/>
        <v>0</v>
      </c>
      <c r="AD48" s="109">
        <f>IF(OR(ISNUMBER(SEARCH("(strict)",Text!O48)),ISNUMBER(SEARCH("(lenient)",Text!O48))),10,0)</f>
        <v>0</v>
      </c>
      <c r="AE48" s="116">
        <f>IFERROR(IF(AND(SEARCH("(strict)",Text!P48)&gt;0,Scores!E48="Medium"),10,IF(AND(SEARCH("(strict)",Text!P48)&gt;0,Scores!E48="High"),20,0)),0)</f>
        <v>0</v>
      </c>
      <c r="AF48" s="116">
        <f t="shared" si="10"/>
        <v>0</v>
      </c>
      <c r="AG48" s="116">
        <f>IF(OR(ISNUMBER(SEARCH("(strict)",Text!P48)),ISNUMBER(SEARCH("(lenient)",Text!P48))),10,0)</f>
        <v>0</v>
      </c>
      <c r="AH48" s="109">
        <f>IFERROR(IF(AND(SEARCH("(strict)",Text!Q48)&gt;0,Scores!E48="Medium"),10,IF(AND(SEARCH("(strict)",Text!Q48)&gt;0,Scores!E48="High"),20,0)),0)</f>
        <v>0</v>
      </c>
      <c r="AI48" s="109">
        <f t="shared" si="11"/>
        <v>0</v>
      </c>
      <c r="AJ48" s="109">
        <f>IF(OR(ISNUMBER(SEARCH("(strict)",Text!Q48)),ISNUMBER(SEARCH("(lenient)",Text!Q48))),10,0)</f>
        <v>0</v>
      </c>
      <c r="AK48" s="116">
        <f>IFERROR(IF(AND(SEARCH("(strict)",Text!R48)&gt;0,Scores!E48="Medium"),10,IF(AND(SEARCH("(strict)",Text!R48)&gt;0,Scores!E48="High"),20,0)),0)</f>
        <v>0</v>
      </c>
      <c r="AL48" s="116">
        <f t="shared" si="12"/>
        <v>0</v>
      </c>
      <c r="AM48" s="116">
        <f>IF(OR(ISNUMBER(SEARCH("(strict)",Text!R48)),ISNUMBER(SEARCH("(lenient)",Text!R48))),10,0)</f>
        <v>0</v>
      </c>
      <c r="AN48" s="109">
        <f>IFERROR(IF(AND(SEARCH("(strict)",Text!S48)&gt;0,Scores!E48="Medium"),10,IF(AND(SEARCH("(strict)",Text!S48)&gt;0,Scores!E48="High"),20,0)),0)</f>
        <v>0</v>
      </c>
      <c r="AO48" s="109">
        <f t="shared" si="13"/>
        <v>0</v>
      </c>
      <c r="AP48" s="109">
        <f>IF(OR(ISNUMBER(SEARCH("(strict)",Text!S48)),ISNUMBER(SEARCH("(lenient)",Text!S48))),10,0)</f>
        <v>0</v>
      </c>
      <c r="AQ48" s="116">
        <f>IFERROR(IF(AND(SEARCH("(strict)",Text!T48)&gt;0,Scores!E48="Medium"),10,IF(AND(SEARCH("(strict)",Text!T48)&gt;0,Scores!E48="High"),20,0)),0)</f>
        <v>0</v>
      </c>
      <c r="AR48" s="116">
        <f t="shared" si="14"/>
        <v>0</v>
      </c>
      <c r="AS48" s="116">
        <f>IF(OR(ISNUMBER(SEARCH("(strict)",Text!T48)),ISNUMBER(SEARCH("(lenient)",Text!T48))),10,0)</f>
        <v>0</v>
      </c>
    </row>
    <row r="49" spans="1:45" ht="42" customHeight="1">
      <c r="A49"/>
      <c r="B49" s="4" t="s">
        <v>251</v>
      </c>
      <c r="C49" s="4" t="s">
        <v>217</v>
      </c>
      <c r="D49" s="5" t="s">
        <v>252</v>
      </c>
      <c r="E49" s="5" t="s">
        <v>47</v>
      </c>
      <c r="F49" s="5" t="s">
        <v>252</v>
      </c>
      <c r="G49" s="116">
        <f>IFERROR(IF(AND(SEARCH("(strict)",Text!H49)&gt;0,Scores!E49="Medium"),10,IF(AND(SEARCH("(strict)",Text!H49)&gt;0,Scores!E49="High"),20,0)),0)</f>
        <v>0</v>
      </c>
      <c r="H49" s="116">
        <f t="shared" si="15"/>
        <v>0</v>
      </c>
      <c r="I49" s="116">
        <f>IF(OR(ISNUMBER(SEARCH("(strict)",Text!H49)),ISNUMBER(SEARCH("(lenient)",Text!H49))),10,0)</f>
        <v>10</v>
      </c>
      <c r="J49" s="109">
        <f>IFERROR(IF(AND(SEARCH("(strict)",Text!I49)&gt;0,Scores!E49="Medium"),10,IF(AND(SEARCH("(strict)",Text!I49)&gt;0,Scores!E49="High"),20,0)),0)</f>
        <v>0</v>
      </c>
      <c r="K49" s="109">
        <f t="shared" si="16"/>
        <v>0</v>
      </c>
      <c r="L49" s="109">
        <f>IF(OR(ISNUMBER(SEARCH("(strict)",Text!I49)),ISNUMBER(SEARCH("(lenient)",Text!I49))),10,0)</f>
        <v>0</v>
      </c>
      <c r="M49" s="116">
        <f>IFERROR(IF(AND(SEARCH("(strict)",Text!J49)&gt;0,Scores!E49="Medium"),10,IF(AND(SEARCH("(strict)",Text!J49)&gt;0,Scores!E49="High"),20,0)),0)</f>
        <v>10</v>
      </c>
      <c r="N49" s="116">
        <f t="shared" si="17"/>
        <v>0.01</v>
      </c>
      <c r="O49" s="116">
        <f>IF(OR(ISNUMBER(SEARCH("(strict)",Text!J49)),ISNUMBER(SEARCH("(lenient)",Text!J49))),10,0)</f>
        <v>10</v>
      </c>
      <c r="P49" s="109">
        <f>IFERROR(IF(AND(SEARCH("(strict)",Text!K49)&gt;0,Scores!E49="Medium"),10,IF(AND(SEARCH("(strict)",Text!K49)&gt;0,Scores!E49="High"),20,0)),0)</f>
        <v>0</v>
      </c>
      <c r="Q49" s="109">
        <f t="shared" si="18"/>
        <v>0</v>
      </c>
      <c r="R49" s="109">
        <f>IF(OR(ISNUMBER(SEARCH("(strict)",Text!K49)),ISNUMBER(SEARCH("(lenient)",Text!K49))),10,0)</f>
        <v>0</v>
      </c>
      <c r="S49" s="116">
        <f>IFERROR(IF(AND(SEARCH("(strict)",Text!L49)&gt;0,Scores!E49="Medium"),10,IF(AND(SEARCH("(strict)",Text!L49)&gt;0,Scores!E49="High"),20,0)),0)</f>
        <v>0</v>
      </c>
      <c r="T49" s="116">
        <f t="shared" si="19"/>
        <v>0</v>
      </c>
      <c r="U49" s="116">
        <f>IF(OR(ISNUMBER(SEARCH("(strict)",Text!L49)),ISNUMBER(SEARCH("(lenient)",Text!L49))),10,0)</f>
        <v>10</v>
      </c>
      <c r="V49" s="109">
        <f>IFERROR(IF(AND(SEARCH("(strict)",Text!M49)&gt;0,Scores!E49="Medium"),10,IF(AND(SEARCH("(strict)",Text!M49)&gt;0,Scores!E49="High"),20,0)),0)</f>
        <v>0</v>
      </c>
      <c r="W49" s="109">
        <f t="shared" si="20"/>
        <v>0</v>
      </c>
      <c r="X49" s="109">
        <f>IF(OR(ISNUMBER(SEARCH("(strict)",Text!M49)),ISNUMBER(SEARCH("(lenient)",Text!M49))),10,0)</f>
        <v>10</v>
      </c>
      <c r="Y49" s="116">
        <f>IFERROR(IF(AND(SEARCH("(strict)",Text!N49)&gt;0,Scores!E49="Medium"),10,IF(AND(SEARCH("(strict)",Text!N49)&gt;0,Scores!E49="High"),20,0)),0)</f>
        <v>0</v>
      </c>
      <c r="Z49" s="116">
        <f t="shared" si="9"/>
        <v>0</v>
      </c>
      <c r="AA49" s="116">
        <f>IF(OR(ISNUMBER(SEARCH("(strict)",Text!N49)),ISNUMBER(SEARCH("(lenient)",Text!N49))),10,0)</f>
        <v>10</v>
      </c>
      <c r="AB49" s="109">
        <f>IFERROR(IF(AND(SEARCH("(strict)",Text!O49)&gt;0,Scores!E49="Medium"),10,IF(AND(SEARCH("(strict)",Text!O49)&gt;0,Scores!E49="High"),20,0)),0)</f>
        <v>10</v>
      </c>
      <c r="AC49" s="109">
        <f t="shared" si="21"/>
        <v>0.01</v>
      </c>
      <c r="AD49" s="109">
        <f>IF(OR(ISNUMBER(SEARCH("(strict)",Text!O49)),ISNUMBER(SEARCH("(lenient)",Text!O49))),10,0)</f>
        <v>10</v>
      </c>
      <c r="AE49" s="116">
        <f>IFERROR(IF(AND(SEARCH("(strict)",Text!P49)&gt;0,Scores!E49="Medium"),10,IF(AND(SEARCH("(strict)",Text!P49)&gt;0,Scores!E49="High"),20,0)),0)</f>
        <v>0</v>
      </c>
      <c r="AF49" s="116">
        <f t="shared" si="10"/>
        <v>0</v>
      </c>
      <c r="AG49" s="116">
        <f>IF(OR(ISNUMBER(SEARCH("(strict)",Text!P49)),ISNUMBER(SEARCH("(lenient)",Text!P49))),10,0)</f>
        <v>0</v>
      </c>
      <c r="AH49" s="109">
        <f>IFERROR(IF(AND(SEARCH("(strict)",Text!Q49)&gt;0,Scores!E49="Medium"),10,IF(AND(SEARCH("(strict)",Text!Q49)&gt;0,Scores!E49="High"),20,0)),0)</f>
        <v>0</v>
      </c>
      <c r="AI49" s="109">
        <f t="shared" si="11"/>
        <v>0</v>
      </c>
      <c r="AJ49" s="109">
        <f>IF(OR(ISNUMBER(SEARCH("(strict)",Text!Q49)),ISNUMBER(SEARCH("(lenient)",Text!Q49))),10,0)</f>
        <v>0</v>
      </c>
      <c r="AK49" s="116">
        <f>IFERROR(IF(AND(SEARCH("(strict)",Text!R49)&gt;0,Scores!E49="Medium"),10,IF(AND(SEARCH("(strict)",Text!R49)&gt;0,Scores!E49="High"),20,0)),0)</f>
        <v>0</v>
      </c>
      <c r="AL49" s="116">
        <f t="shared" si="12"/>
        <v>0</v>
      </c>
      <c r="AM49" s="116">
        <f>IF(OR(ISNUMBER(SEARCH("(strict)",Text!R49)),ISNUMBER(SEARCH("(lenient)",Text!R49))),10,0)</f>
        <v>0</v>
      </c>
      <c r="AN49" s="109">
        <f>IFERROR(IF(AND(SEARCH("(strict)",Text!S49)&gt;0,Scores!E49="Medium"),10,IF(AND(SEARCH("(strict)",Text!S49)&gt;0,Scores!E49="High"),20,0)),0)</f>
        <v>10</v>
      </c>
      <c r="AO49" s="109">
        <f t="shared" si="13"/>
        <v>0.01</v>
      </c>
      <c r="AP49" s="109">
        <f>IF(OR(ISNUMBER(SEARCH("(strict)",Text!S49)),ISNUMBER(SEARCH("(lenient)",Text!S49))),10,0)</f>
        <v>10</v>
      </c>
      <c r="AQ49" s="116">
        <f>IFERROR(IF(AND(SEARCH("(strict)",Text!T49)&gt;0,Scores!E49="Medium"),10,IF(AND(SEARCH("(strict)",Text!T49)&gt;0,Scores!E49="High"),20,0)),0)</f>
        <v>0</v>
      </c>
      <c r="AR49" s="116">
        <f t="shared" si="14"/>
        <v>0</v>
      </c>
      <c r="AS49" s="116">
        <f>IF(OR(ISNUMBER(SEARCH("(strict)",Text!T49)),ISNUMBER(SEARCH("(lenient)",Text!T49))),10,0)</f>
        <v>0</v>
      </c>
    </row>
    <row r="50" spans="1:45" ht="271.5" customHeight="1">
      <c r="A50"/>
      <c r="B50" s="4" t="s">
        <v>254</v>
      </c>
      <c r="C50" s="4" t="s">
        <v>217</v>
      </c>
      <c r="D50" s="5" t="s">
        <v>255</v>
      </c>
      <c r="E50" s="5" t="s">
        <v>67</v>
      </c>
      <c r="F50" s="5" t="s">
        <v>256</v>
      </c>
      <c r="G50" s="116">
        <f>IFERROR(IF(AND(SEARCH("(strict)",Text!H50)&gt;0,Scores!E50="Medium"),10,IF(AND(SEARCH("(strict)",Text!H50)&gt;0,Scores!E50="High"),20,0)),0)</f>
        <v>0</v>
      </c>
      <c r="H50" s="116">
        <f t="shared" si="15"/>
        <v>0</v>
      </c>
      <c r="I50" s="116">
        <f>IF(OR(ISNUMBER(SEARCH("(strict)",Text!H50)),ISNUMBER(SEARCH("(lenient)",Text!H50))),10,0)</f>
        <v>0</v>
      </c>
      <c r="J50" s="109">
        <f>IFERROR(IF(AND(SEARCH("(strict)",Text!I50)&gt;0,Scores!E50="Medium"),10,IF(AND(SEARCH("(strict)",Text!I50)&gt;0,Scores!E50="High"),20,0)),0)</f>
        <v>0</v>
      </c>
      <c r="K50" s="109">
        <f t="shared" si="16"/>
        <v>0</v>
      </c>
      <c r="L50" s="109">
        <f>IF(OR(ISNUMBER(SEARCH("(strict)",Text!I50)),ISNUMBER(SEARCH("(lenient)",Text!I50))),10,0)</f>
        <v>0</v>
      </c>
      <c r="M50" s="116">
        <f>IFERROR(IF(AND(SEARCH("(strict)",Text!J50)&gt;0,Scores!E50="Medium"),10,IF(AND(SEARCH("(strict)",Text!J50)&gt;0,Scores!E50="High"),20,0)),0)</f>
        <v>0</v>
      </c>
      <c r="N50" s="116">
        <f t="shared" si="17"/>
        <v>0</v>
      </c>
      <c r="O50" s="116">
        <f>IF(OR(ISNUMBER(SEARCH("(strict)",Text!J50)),ISNUMBER(SEARCH("(lenient)",Text!J50))),10,0)</f>
        <v>0</v>
      </c>
      <c r="P50" s="109">
        <f>IFERROR(IF(AND(SEARCH("(strict)",Text!K50)&gt;0,Scores!E50="Medium"),10,IF(AND(SEARCH("(strict)",Text!K50)&gt;0,Scores!E50="High"),20,0)),0)</f>
        <v>0</v>
      </c>
      <c r="Q50" s="109">
        <f t="shared" si="18"/>
        <v>0</v>
      </c>
      <c r="R50" s="109">
        <f>IF(OR(ISNUMBER(SEARCH("(strict)",Text!K50)),ISNUMBER(SEARCH("(lenient)",Text!K50))),10,0)</f>
        <v>0</v>
      </c>
      <c r="S50" s="116">
        <f>IFERROR(IF(AND(SEARCH("(strict)",Text!L50)&gt;0,Scores!E50="Medium"),10,IF(AND(SEARCH("(strict)",Text!L50)&gt;0,Scores!E50="High"),20,0)),0)</f>
        <v>0</v>
      </c>
      <c r="T50" s="116">
        <f t="shared" si="19"/>
        <v>0</v>
      </c>
      <c r="U50" s="116">
        <f>IF(OR(ISNUMBER(SEARCH("(strict)",Text!L50)),ISNUMBER(SEARCH("(lenient)",Text!L50))),10,0)</f>
        <v>0</v>
      </c>
      <c r="V50" s="109">
        <f>IFERROR(IF(AND(SEARCH("(strict)",Text!M50)&gt;0,Scores!E50="Medium"),10,IF(AND(SEARCH("(strict)",Text!M50)&gt;0,Scores!E50="High"),20,0)),0)</f>
        <v>0</v>
      </c>
      <c r="W50" s="109">
        <f t="shared" si="20"/>
        <v>0</v>
      </c>
      <c r="X50" s="109">
        <f>IF(OR(ISNUMBER(SEARCH("(strict)",Text!M50)),ISNUMBER(SEARCH("(lenient)",Text!M50))),10,0)</f>
        <v>0</v>
      </c>
      <c r="Y50" s="116">
        <f>IFERROR(IF(AND(SEARCH("(strict)",Text!N50)&gt;0,Scores!E50="Medium"),10,IF(AND(SEARCH("(strict)",Text!N50)&gt;0,Scores!E50="High"),20,0)),0)</f>
        <v>0</v>
      </c>
      <c r="Z50" s="116">
        <f t="shared" si="9"/>
        <v>0</v>
      </c>
      <c r="AA50" s="116">
        <f>IF(OR(ISNUMBER(SEARCH("(strict)",Text!N50)),ISNUMBER(SEARCH("(lenient)",Text!N50))),10,0)</f>
        <v>0</v>
      </c>
      <c r="AB50" s="109">
        <f>IFERROR(IF(AND(SEARCH("(strict)",Text!O50)&gt;0,Scores!E50="Medium"),10,IF(AND(SEARCH("(strict)",Text!O50)&gt;0,Scores!E50="High"),20,0)),0)</f>
        <v>0</v>
      </c>
      <c r="AC50" s="109">
        <f t="shared" si="21"/>
        <v>0</v>
      </c>
      <c r="AD50" s="109">
        <f>IF(OR(ISNUMBER(SEARCH("(strict)",Text!O50)),ISNUMBER(SEARCH("(lenient)",Text!O50))),10,0)</f>
        <v>10</v>
      </c>
      <c r="AE50" s="116">
        <f>IFERROR(IF(AND(SEARCH("(strict)",Text!P50)&gt;0,Scores!E50="Medium"),10,IF(AND(SEARCH("(strict)",Text!P50)&gt;0,Scores!E50="High"),20,0)),0)</f>
        <v>0</v>
      </c>
      <c r="AF50" s="116">
        <f t="shared" si="10"/>
        <v>0</v>
      </c>
      <c r="AG50" s="116">
        <f>IF(OR(ISNUMBER(SEARCH("(strict)",Text!P50)),ISNUMBER(SEARCH("(lenient)",Text!P50))),10,0)</f>
        <v>0</v>
      </c>
      <c r="AH50" s="109">
        <f>IFERROR(IF(AND(SEARCH("(strict)",Text!Q50)&gt;0,Scores!E50="Medium"),10,IF(AND(SEARCH("(strict)",Text!Q50)&gt;0,Scores!E50="High"),20,0)),0)</f>
        <v>0</v>
      </c>
      <c r="AI50" s="109">
        <f t="shared" si="11"/>
        <v>0</v>
      </c>
      <c r="AJ50" s="109">
        <f>IF(OR(ISNUMBER(SEARCH("(strict)",Text!Q50)),ISNUMBER(SEARCH("(lenient)",Text!Q50))),10,0)</f>
        <v>0</v>
      </c>
      <c r="AK50" s="116">
        <f>IFERROR(IF(AND(SEARCH("(strict)",Text!R50)&gt;0,Scores!E50="Medium"),10,IF(AND(SEARCH("(strict)",Text!R50)&gt;0,Scores!E50="High"),20,0)),0)</f>
        <v>0</v>
      </c>
      <c r="AL50" s="116">
        <f t="shared" si="12"/>
        <v>0</v>
      </c>
      <c r="AM50" s="116">
        <f>IF(OR(ISNUMBER(SEARCH("(strict)",Text!R50)),ISNUMBER(SEARCH("(lenient)",Text!R50))),10,0)</f>
        <v>10</v>
      </c>
      <c r="AN50" s="109">
        <f>IFERROR(IF(AND(SEARCH("(strict)",Text!S50)&gt;0,Scores!E50="Medium"),10,IF(AND(SEARCH("(strict)",Text!S50)&gt;0,Scores!E50="High"),20,0)),0)</f>
        <v>20</v>
      </c>
      <c r="AO50" s="109">
        <f t="shared" si="13"/>
        <v>1</v>
      </c>
      <c r="AP50" s="109">
        <f>IF(OR(ISNUMBER(SEARCH("(strict)",Text!S50)),ISNUMBER(SEARCH("(lenient)",Text!S50))),10,0)</f>
        <v>10</v>
      </c>
      <c r="AQ50" s="116">
        <f>IFERROR(IF(AND(SEARCH("(strict)",Text!T50)&gt;0,Scores!E50="Medium"),10,IF(AND(SEARCH("(strict)",Text!T50)&gt;0,Scores!E50="High"),20,0)),0)</f>
        <v>0</v>
      </c>
      <c r="AR50" s="116">
        <f t="shared" si="14"/>
        <v>0</v>
      </c>
      <c r="AS50" s="116">
        <f>IF(OR(ISNUMBER(SEARCH("(strict)",Text!T50)),ISNUMBER(SEARCH("(lenient)",Text!T50))),10,0)</f>
        <v>0</v>
      </c>
    </row>
    <row r="51" spans="1:45" ht="41.25" customHeight="1">
      <c r="A51"/>
      <c r="B51" s="4" t="s">
        <v>258</v>
      </c>
      <c r="C51" s="4" t="s">
        <v>217</v>
      </c>
      <c r="D51" s="5" t="s">
        <v>259</v>
      </c>
      <c r="E51" s="5" t="s">
        <v>47</v>
      </c>
      <c r="F51" s="5" t="s">
        <v>260</v>
      </c>
      <c r="G51" s="116">
        <f>IFERROR(IF(AND(SEARCH("(strict)",Text!H51)&gt;0,Scores!E51="Medium"),10,IF(AND(SEARCH("(strict)",Text!H51)&gt;0,Scores!E51="High"),20,0)),0)</f>
        <v>0</v>
      </c>
      <c r="H51" s="116">
        <f t="shared" si="15"/>
        <v>0</v>
      </c>
      <c r="I51" s="116">
        <f>IF(OR(ISNUMBER(SEARCH("(strict)",Text!H51)),ISNUMBER(SEARCH("(lenient)",Text!H51))),10,0)</f>
        <v>0</v>
      </c>
      <c r="J51" s="109">
        <f>IFERROR(IF(AND(SEARCH("(strict)",Text!I51)&gt;0,Scores!E51="Medium"),10,IF(AND(SEARCH("(strict)",Text!I51)&gt;0,Scores!E51="High"),20,0)),0)</f>
        <v>0</v>
      </c>
      <c r="K51" s="109">
        <f t="shared" si="16"/>
        <v>0</v>
      </c>
      <c r="L51" s="109">
        <f>IF(OR(ISNUMBER(SEARCH("(strict)",Text!I51)),ISNUMBER(SEARCH("(lenient)",Text!I51))),10,0)</f>
        <v>0</v>
      </c>
      <c r="M51" s="116">
        <f>IFERROR(IF(AND(SEARCH("(strict)",Text!J51)&gt;0,Scores!E51="Medium"),10,IF(AND(SEARCH("(strict)",Text!J51)&gt;0,Scores!E51="High"),20,0)),0)</f>
        <v>10</v>
      </c>
      <c r="N51" s="116">
        <f t="shared" si="17"/>
        <v>0.01</v>
      </c>
      <c r="O51" s="116">
        <f>IF(OR(ISNUMBER(SEARCH("(strict)",Text!J51)),ISNUMBER(SEARCH("(lenient)",Text!J51))),10,0)</f>
        <v>10</v>
      </c>
      <c r="P51" s="109">
        <f>IFERROR(IF(AND(SEARCH("(strict)",Text!K51)&gt;0,Scores!E51="Medium"),10,IF(AND(SEARCH("(strict)",Text!K51)&gt;0,Scores!E51="High"),20,0)),0)</f>
        <v>10</v>
      </c>
      <c r="Q51" s="109">
        <f t="shared" si="18"/>
        <v>0.01</v>
      </c>
      <c r="R51" s="109">
        <f>IF(OR(ISNUMBER(SEARCH("(strict)",Text!K51)),ISNUMBER(SEARCH("(lenient)",Text!K51))),10,0)</f>
        <v>10</v>
      </c>
      <c r="S51" s="116">
        <f>IFERROR(IF(AND(SEARCH("(strict)",Text!L51)&gt;0,Scores!E51="Medium"),10,IF(AND(SEARCH("(strict)",Text!L51)&gt;0,Scores!E51="High"),20,0)),0)</f>
        <v>0</v>
      </c>
      <c r="T51" s="116">
        <f t="shared" si="19"/>
        <v>0</v>
      </c>
      <c r="U51" s="116">
        <f>IF(OR(ISNUMBER(SEARCH("(strict)",Text!L51)),ISNUMBER(SEARCH("(lenient)",Text!L51))),10,0)</f>
        <v>10</v>
      </c>
      <c r="V51" s="109">
        <f>IFERROR(IF(AND(SEARCH("(strict)",Text!M51)&gt;0,Scores!E51="Medium"),10,IF(AND(SEARCH("(strict)",Text!M51)&gt;0,Scores!E51="High"),20,0)),0)</f>
        <v>0</v>
      </c>
      <c r="W51" s="109">
        <f t="shared" si="20"/>
        <v>0</v>
      </c>
      <c r="X51" s="109">
        <f>IF(OR(ISNUMBER(SEARCH("(strict)",Text!M51)),ISNUMBER(SEARCH("(lenient)",Text!M51))),10,0)</f>
        <v>10</v>
      </c>
      <c r="Y51" s="116">
        <f>IFERROR(IF(AND(SEARCH("(strict)",Text!N51)&gt;0,Scores!E51="Medium"),10,IF(AND(SEARCH("(strict)",Text!N51)&gt;0,Scores!E51="High"),20,0)),0)</f>
        <v>10</v>
      </c>
      <c r="Z51" s="116">
        <f t="shared" si="9"/>
        <v>0.01</v>
      </c>
      <c r="AA51" s="116">
        <f>IF(OR(ISNUMBER(SEARCH("(strict)",Text!N51)),ISNUMBER(SEARCH("(lenient)",Text!N51))),10,0)</f>
        <v>10</v>
      </c>
      <c r="AB51" s="109">
        <f>IFERROR(IF(AND(SEARCH("(strict)",Text!O51)&gt;0,Scores!E51="Medium"),10,IF(AND(SEARCH("(strict)",Text!O51)&gt;0,Scores!E51="High"),20,0)),0)</f>
        <v>10</v>
      </c>
      <c r="AC51" s="109">
        <f t="shared" si="21"/>
        <v>0.01</v>
      </c>
      <c r="AD51" s="109">
        <f>IF(OR(ISNUMBER(SEARCH("(strict)",Text!O51)),ISNUMBER(SEARCH("(lenient)",Text!O51))),10,0)</f>
        <v>10</v>
      </c>
      <c r="AE51" s="116">
        <f>IFERROR(IF(AND(SEARCH("(strict)",Text!P51)&gt;0,Scores!E51="Medium"),10,IF(AND(SEARCH("(strict)",Text!P51)&gt;0,Scores!E51="High"),20,0)),0)</f>
        <v>10</v>
      </c>
      <c r="AF51" s="116">
        <f t="shared" si="10"/>
        <v>0.01</v>
      </c>
      <c r="AG51" s="116">
        <f>IF(OR(ISNUMBER(SEARCH("(strict)",Text!P51)),ISNUMBER(SEARCH("(lenient)",Text!P51))),10,0)</f>
        <v>10</v>
      </c>
      <c r="AH51" s="109">
        <f>IFERROR(IF(AND(SEARCH("(strict)",Text!Q51)&gt;0,Scores!E51="Medium"),10,IF(AND(SEARCH("(strict)",Text!Q51)&gt;0,Scores!E51="High"),20,0)),0)</f>
        <v>10</v>
      </c>
      <c r="AI51" s="109">
        <f t="shared" si="11"/>
        <v>0.01</v>
      </c>
      <c r="AJ51" s="109">
        <f>IF(OR(ISNUMBER(SEARCH("(strict)",Text!Q51)),ISNUMBER(SEARCH("(lenient)",Text!Q51))),10,0)</f>
        <v>10</v>
      </c>
      <c r="AK51" s="116">
        <f>IFERROR(IF(AND(SEARCH("(strict)",Text!R51)&gt;0,Scores!E51="Medium"),10,IF(AND(SEARCH("(strict)",Text!R51)&gt;0,Scores!E51="High"),20,0)),0)</f>
        <v>10</v>
      </c>
      <c r="AL51" s="116">
        <f t="shared" si="12"/>
        <v>0.01</v>
      </c>
      <c r="AM51" s="116">
        <f>IF(OR(ISNUMBER(SEARCH("(strict)",Text!R51)),ISNUMBER(SEARCH("(lenient)",Text!R51))),10,0)</f>
        <v>10</v>
      </c>
      <c r="AN51" s="109">
        <f>IFERROR(IF(AND(SEARCH("(strict)",Text!S51)&gt;0,Scores!E51="Medium"),10,IF(AND(SEARCH("(strict)",Text!S51)&gt;0,Scores!E51="High"),20,0)),0)</f>
        <v>10</v>
      </c>
      <c r="AO51" s="109">
        <f t="shared" si="13"/>
        <v>0.01</v>
      </c>
      <c r="AP51" s="109">
        <f>IF(OR(ISNUMBER(SEARCH("(strict)",Text!S51)),ISNUMBER(SEARCH("(lenient)",Text!S51))),10,0)</f>
        <v>10</v>
      </c>
      <c r="AQ51" s="116">
        <f>IFERROR(IF(AND(SEARCH("(strict)",Text!T51)&gt;0,Scores!E51="Medium"),10,IF(AND(SEARCH("(strict)",Text!T51)&gt;0,Scores!E51="High"),20,0)),0)</f>
        <v>0</v>
      </c>
      <c r="AR51" s="116">
        <f t="shared" si="14"/>
        <v>0</v>
      </c>
      <c r="AS51" s="116">
        <f>IF(OR(ISNUMBER(SEARCH("(strict)",Text!T51)),ISNUMBER(SEARCH("(lenient)",Text!T51))),10,0)</f>
        <v>0</v>
      </c>
    </row>
    <row r="52" spans="1:45" ht="124.2">
      <c r="A52"/>
      <c r="B52" s="4" t="s">
        <v>263</v>
      </c>
      <c r="C52" s="4" t="s">
        <v>217</v>
      </c>
      <c r="D52" s="5" t="s">
        <v>555</v>
      </c>
      <c r="E52" s="5" t="s">
        <v>47</v>
      </c>
      <c r="F52" s="5" t="s">
        <v>265</v>
      </c>
      <c r="G52" s="116">
        <f>IFERROR(IF(AND(SEARCH("(strict)",Text!H52)&gt;0,Scores!E52="Medium"),10,IF(AND(SEARCH("(strict)",Text!H52)&gt;0,Scores!E52="High"),20,0)),0)</f>
        <v>0</v>
      </c>
      <c r="H52" s="116">
        <f t="shared" si="15"/>
        <v>0</v>
      </c>
      <c r="I52" s="116">
        <f>IF(OR(ISNUMBER(SEARCH("(strict)",Text!H52)),ISNUMBER(SEARCH("(lenient)",Text!H52))),10,0)</f>
        <v>0</v>
      </c>
      <c r="J52" s="109">
        <f>IFERROR(IF(AND(SEARCH("(strict)",Text!I52)&gt;0,Scores!E52="Medium"),10,IF(AND(SEARCH("(strict)",Text!I52)&gt;0,Scores!E52="High"),20,0)),0)</f>
        <v>0</v>
      </c>
      <c r="K52" s="109">
        <f t="shared" si="16"/>
        <v>0</v>
      </c>
      <c r="L52" s="109">
        <f>IF(OR(ISNUMBER(SEARCH("(strict)",Text!I52)),ISNUMBER(SEARCH("(lenient)",Text!I52))),10,0)</f>
        <v>0</v>
      </c>
      <c r="M52" s="116">
        <f>IFERROR(IF(AND(SEARCH("(strict)",Text!J52)&gt;0,Scores!E52="Medium"),10,IF(AND(SEARCH("(strict)",Text!J52)&gt;0,Scores!E52="High"),20,0)),0)</f>
        <v>0</v>
      </c>
      <c r="N52" s="116">
        <f t="shared" si="17"/>
        <v>0</v>
      </c>
      <c r="O52" s="116">
        <f>IF(OR(ISNUMBER(SEARCH("(strict)",Text!J52)),ISNUMBER(SEARCH("(lenient)",Text!J52))),10,0)</f>
        <v>10</v>
      </c>
      <c r="P52" s="109">
        <f>IFERROR(IF(AND(SEARCH("(strict)",Text!K52)&gt;0,Scores!E52="Medium"),10,IF(AND(SEARCH("(strict)",Text!K52)&gt;0,Scores!E52="High"),20,0)),0)</f>
        <v>0</v>
      </c>
      <c r="Q52" s="109">
        <f t="shared" si="18"/>
        <v>0</v>
      </c>
      <c r="R52" s="109">
        <f>IF(OR(ISNUMBER(SEARCH("(strict)",Text!K52)),ISNUMBER(SEARCH("(lenient)",Text!K52))),10,0)</f>
        <v>0</v>
      </c>
      <c r="S52" s="116">
        <f>IFERROR(IF(AND(SEARCH("(strict)",Text!L52)&gt;0,Scores!E52="Medium"),10,IF(AND(SEARCH("(strict)",Text!L52)&gt;0,Scores!E52="High"),20,0)),0)</f>
        <v>10</v>
      </c>
      <c r="T52" s="116">
        <f t="shared" si="19"/>
        <v>0.01</v>
      </c>
      <c r="U52" s="116">
        <f>IF(OR(ISNUMBER(SEARCH("(strict)",Text!L52)),ISNUMBER(SEARCH("(lenient)",Text!L52))),10,0)</f>
        <v>10</v>
      </c>
      <c r="V52" s="109">
        <f>IFERROR(IF(AND(SEARCH("(strict)",Text!M52)&gt;0,Scores!E52="Medium"),10,IF(AND(SEARCH("(strict)",Text!M52)&gt;0,Scores!E52="High"),20,0)),0)</f>
        <v>10</v>
      </c>
      <c r="W52" s="109">
        <f t="shared" si="20"/>
        <v>0.01</v>
      </c>
      <c r="X52" s="109">
        <f>IF(OR(ISNUMBER(SEARCH("(strict)",Text!M52)),ISNUMBER(SEARCH("(lenient)",Text!M52))),10,0)</f>
        <v>10</v>
      </c>
      <c r="Y52" s="116">
        <f>IFERROR(IF(AND(SEARCH("(strict)",Text!N52)&gt;0,Scores!E52="Medium"),10,IF(AND(SEARCH("(strict)",Text!N52)&gt;0,Scores!E52="High"),20,0)),0)</f>
        <v>10</v>
      </c>
      <c r="Z52" s="116">
        <f t="shared" si="9"/>
        <v>0.01</v>
      </c>
      <c r="AA52" s="116">
        <f>IF(OR(ISNUMBER(SEARCH("(strict)",Text!N52)),ISNUMBER(SEARCH("(lenient)",Text!N52))),10,0)</f>
        <v>10</v>
      </c>
      <c r="AB52" s="109">
        <f>IFERROR(IF(AND(SEARCH("(strict)",Text!O52)&gt;0,Scores!E52="Medium"),10,IF(AND(SEARCH("(strict)",Text!O52)&gt;0,Scores!E52="High"),20,0)),0)</f>
        <v>0</v>
      </c>
      <c r="AC52" s="109">
        <f t="shared" si="21"/>
        <v>0</v>
      </c>
      <c r="AD52" s="109">
        <f>IF(OR(ISNUMBER(SEARCH("(strict)",Text!O52)),ISNUMBER(SEARCH("(lenient)",Text!O52))),10,0)</f>
        <v>0</v>
      </c>
      <c r="AE52" s="116">
        <f>IFERROR(IF(AND(SEARCH("(strict)",Text!P52)&gt;0,Scores!E52="Medium"),10,IF(AND(SEARCH("(strict)",Text!P52)&gt;0,Scores!E52="High"),20,0)),0)</f>
        <v>0</v>
      </c>
      <c r="AF52" s="116">
        <f t="shared" si="10"/>
        <v>0</v>
      </c>
      <c r="AG52" s="116">
        <f>IF(OR(ISNUMBER(SEARCH("(strict)",Text!P52)),ISNUMBER(SEARCH("(lenient)",Text!P52))),10,0)</f>
        <v>0</v>
      </c>
      <c r="AH52" s="109">
        <f>IFERROR(IF(AND(SEARCH("(strict)",Text!Q52)&gt;0,Scores!E52="Medium"),10,IF(AND(SEARCH("(strict)",Text!Q52)&gt;0,Scores!E52="High"),20,0)),0)</f>
        <v>0</v>
      </c>
      <c r="AI52" s="109">
        <f t="shared" si="11"/>
        <v>0</v>
      </c>
      <c r="AJ52" s="109">
        <f>IF(OR(ISNUMBER(SEARCH("(strict)",Text!Q52)),ISNUMBER(SEARCH("(lenient)",Text!Q52))),10,0)</f>
        <v>0</v>
      </c>
      <c r="AK52" s="116">
        <f>IFERROR(IF(AND(SEARCH("(strict)",Text!R52)&gt;0,Scores!E52="Medium"),10,IF(AND(SEARCH("(strict)",Text!R52)&gt;0,Scores!E52="High"),20,0)),0)</f>
        <v>0</v>
      </c>
      <c r="AL52" s="116">
        <f t="shared" si="12"/>
        <v>0</v>
      </c>
      <c r="AM52" s="116">
        <f>IF(OR(ISNUMBER(SEARCH("(strict)",Text!R52)),ISNUMBER(SEARCH("(lenient)",Text!R52))),10,0)</f>
        <v>0</v>
      </c>
      <c r="AN52" s="109">
        <f>IFERROR(IF(AND(SEARCH("(strict)",Text!S52)&gt;0,Scores!E52="Medium"),10,IF(AND(SEARCH("(strict)",Text!S52)&gt;0,Scores!E52="High"),20,0)),0)</f>
        <v>0</v>
      </c>
      <c r="AO52" s="109">
        <f t="shared" si="13"/>
        <v>0</v>
      </c>
      <c r="AP52" s="109">
        <f>IF(OR(ISNUMBER(SEARCH("(strict)",Text!S52)),ISNUMBER(SEARCH("(lenient)",Text!S52))),10,0)</f>
        <v>0</v>
      </c>
      <c r="AQ52" s="116">
        <f>IFERROR(IF(AND(SEARCH("(strict)",Text!T52)&gt;0,Scores!E52="Medium"),10,IF(AND(SEARCH("(strict)",Text!T52)&gt;0,Scores!E52="High"),20,0)),0)</f>
        <v>0</v>
      </c>
      <c r="AR52" s="116">
        <f t="shared" si="14"/>
        <v>0</v>
      </c>
      <c r="AS52" s="116">
        <f>IF(OR(ISNUMBER(SEARCH("(strict)",Text!T52)),ISNUMBER(SEARCH("(lenient)",Text!T52))),10,0)</f>
        <v>10</v>
      </c>
    </row>
    <row r="53" spans="1:45" ht="42" customHeight="1">
      <c r="A53"/>
      <c r="B53" s="4" t="s">
        <v>267</v>
      </c>
      <c r="C53" s="4" t="s">
        <v>217</v>
      </c>
      <c r="D53" s="5" t="s">
        <v>268</v>
      </c>
      <c r="E53" s="5" t="s">
        <v>47</v>
      </c>
      <c r="F53" s="5" t="s">
        <v>268</v>
      </c>
      <c r="G53" s="116">
        <f>IFERROR(IF(AND(SEARCH("(strict)",Text!H53)&gt;0,Scores!E53="Medium"),10,IF(AND(SEARCH("(strict)",Text!H53)&gt;0,Scores!E53="High"),20,0)),0)</f>
        <v>0</v>
      </c>
      <c r="H53" s="116">
        <f t="shared" si="15"/>
        <v>0</v>
      </c>
      <c r="I53" s="116">
        <f>IF(OR(ISNUMBER(SEARCH("(strict)",Text!H53)),ISNUMBER(SEARCH("(lenient)",Text!H53))),10,0)</f>
        <v>0</v>
      </c>
      <c r="J53" s="109">
        <f>IFERROR(IF(AND(SEARCH("(strict)",Text!I53)&gt;0,Scores!E53="Medium"),10,IF(AND(SEARCH("(strict)",Text!I53)&gt;0,Scores!E53="High"),20,0)),0)</f>
        <v>0</v>
      </c>
      <c r="K53" s="109">
        <f t="shared" si="16"/>
        <v>0</v>
      </c>
      <c r="L53" s="109">
        <f>IF(OR(ISNUMBER(SEARCH("(strict)",Text!I53)),ISNUMBER(SEARCH("(lenient)",Text!I53))),10,0)</f>
        <v>0</v>
      </c>
      <c r="M53" s="116">
        <f>IFERROR(IF(AND(SEARCH("(strict)",Text!J53)&gt;0,Scores!E53="Medium"),10,IF(AND(SEARCH("(strict)",Text!J53)&gt;0,Scores!E53="High"),20,0)),0)</f>
        <v>0</v>
      </c>
      <c r="N53" s="116">
        <f t="shared" si="17"/>
        <v>0</v>
      </c>
      <c r="O53" s="116">
        <f>IF(OR(ISNUMBER(SEARCH("(strict)",Text!J53)),ISNUMBER(SEARCH("(lenient)",Text!J53))),10,0)</f>
        <v>0</v>
      </c>
      <c r="P53" s="109">
        <f>IFERROR(IF(AND(SEARCH("(strict)",Text!K53)&gt;0,Scores!E53="Medium"),10,IF(AND(SEARCH("(strict)",Text!K53)&gt;0,Scores!E53="High"),20,0)),0)</f>
        <v>0</v>
      </c>
      <c r="Q53" s="109">
        <f t="shared" si="18"/>
        <v>0</v>
      </c>
      <c r="R53" s="109">
        <f>IF(OR(ISNUMBER(SEARCH("(strict)",Text!K53)),ISNUMBER(SEARCH("(lenient)",Text!K53))),10,0)</f>
        <v>0</v>
      </c>
      <c r="S53" s="116">
        <f>IFERROR(IF(AND(SEARCH("(strict)",Text!L53)&gt;0,Scores!E53="Medium"),10,IF(AND(SEARCH("(strict)",Text!L53)&gt;0,Scores!E53="High"),20,0)),0)</f>
        <v>0</v>
      </c>
      <c r="T53" s="116">
        <f t="shared" si="19"/>
        <v>0</v>
      </c>
      <c r="U53" s="116">
        <f>IF(OR(ISNUMBER(SEARCH("(strict)",Text!L53)),ISNUMBER(SEARCH("(lenient)",Text!L53))),10,0)</f>
        <v>0</v>
      </c>
      <c r="V53" s="109">
        <f>IFERROR(IF(AND(SEARCH("(strict)",Text!M53)&gt;0,Scores!E53="Medium"),10,IF(AND(SEARCH("(strict)",Text!M53)&gt;0,Scores!E53="High"),20,0)),0)</f>
        <v>0</v>
      </c>
      <c r="W53" s="109">
        <f t="shared" si="20"/>
        <v>0</v>
      </c>
      <c r="X53" s="109">
        <f>IF(OR(ISNUMBER(SEARCH("(strict)",Text!M53)),ISNUMBER(SEARCH("(lenient)",Text!M53))),10,0)</f>
        <v>0</v>
      </c>
      <c r="Y53" s="116">
        <f>IFERROR(IF(AND(SEARCH("(strict)",Text!N53)&gt;0,Scores!E53="Medium"),10,IF(AND(SEARCH("(strict)",Text!N53)&gt;0,Scores!E53="High"),20,0)),0)</f>
        <v>0</v>
      </c>
      <c r="Z53" s="116">
        <f t="shared" si="9"/>
        <v>0</v>
      </c>
      <c r="AA53" s="116">
        <f>IF(OR(ISNUMBER(SEARCH("(strict)",Text!N53)),ISNUMBER(SEARCH("(lenient)",Text!N53))),10,0)</f>
        <v>0</v>
      </c>
      <c r="AB53" s="109">
        <f>IFERROR(IF(AND(SEARCH("(strict)",Text!O53)&gt;0,Scores!E53="Medium"),10,IF(AND(SEARCH("(strict)",Text!O53)&gt;0,Scores!E53="High"),20,0)),0)</f>
        <v>0</v>
      </c>
      <c r="AC53" s="109">
        <f t="shared" si="21"/>
        <v>0</v>
      </c>
      <c r="AD53" s="109">
        <f>IF(OR(ISNUMBER(SEARCH("(strict)",Text!O53)),ISNUMBER(SEARCH("(lenient)",Text!O53))),10,0)</f>
        <v>0</v>
      </c>
      <c r="AE53" s="116">
        <f>IFERROR(IF(AND(SEARCH("(strict)",Text!P53)&gt;0,Scores!E53="Medium"),10,IF(AND(SEARCH("(strict)",Text!P53)&gt;0,Scores!E53="High"),20,0)),0)</f>
        <v>0</v>
      </c>
      <c r="AF53" s="116">
        <f t="shared" si="10"/>
        <v>0</v>
      </c>
      <c r="AG53" s="116">
        <f>IF(OR(ISNUMBER(SEARCH("(strict)",Text!P53)),ISNUMBER(SEARCH("(lenient)",Text!P53))),10,0)</f>
        <v>0</v>
      </c>
      <c r="AH53" s="109">
        <f>IFERROR(IF(AND(SEARCH("(strict)",Text!Q53)&gt;0,Scores!E53="Medium"),10,IF(AND(SEARCH("(strict)",Text!Q53)&gt;0,Scores!E53="High"),20,0)),0)</f>
        <v>0</v>
      </c>
      <c r="AI53" s="109">
        <f t="shared" si="11"/>
        <v>0</v>
      </c>
      <c r="AJ53" s="109">
        <f>IF(OR(ISNUMBER(SEARCH("(strict)",Text!Q53)),ISNUMBER(SEARCH("(lenient)",Text!Q53))),10,0)</f>
        <v>0</v>
      </c>
      <c r="AK53" s="116">
        <f>IFERROR(IF(AND(SEARCH("(strict)",Text!R53)&gt;0,Scores!E53="Medium"),10,IF(AND(SEARCH("(strict)",Text!R53)&gt;0,Scores!E53="High"),20,0)),0)</f>
        <v>0</v>
      </c>
      <c r="AL53" s="116">
        <f t="shared" si="12"/>
        <v>0</v>
      </c>
      <c r="AM53" s="116">
        <f>IF(OR(ISNUMBER(SEARCH("(strict)",Text!R53)),ISNUMBER(SEARCH("(lenient)",Text!R53))),10,0)</f>
        <v>0</v>
      </c>
      <c r="AN53" s="109">
        <f>IFERROR(IF(AND(SEARCH("(strict)",Text!S53)&gt;0,Scores!E53="Medium"),10,IF(AND(SEARCH("(strict)",Text!S53)&gt;0,Scores!E53="High"),20,0)),0)</f>
        <v>0</v>
      </c>
      <c r="AO53" s="109">
        <f t="shared" si="13"/>
        <v>0</v>
      </c>
      <c r="AP53" s="109">
        <f>IF(OR(ISNUMBER(SEARCH("(strict)",Text!S53)),ISNUMBER(SEARCH("(lenient)",Text!S53))),10,0)</f>
        <v>0</v>
      </c>
      <c r="AQ53" s="116">
        <f>IFERROR(IF(AND(SEARCH("(strict)",Text!T53)&gt;0,Scores!E53="Medium"),10,IF(AND(SEARCH("(strict)",Text!T53)&gt;0,Scores!E53="High"),20,0)),0)</f>
        <v>0</v>
      </c>
      <c r="AR53" s="116">
        <f t="shared" si="14"/>
        <v>0</v>
      </c>
      <c r="AS53" s="116">
        <f>IF(OR(ISNUMBER(SEARCH("(strict)",Text!T53)),ISNUMBER(SEARCH("(lenient)",Text!T53))),10,0)</f>
        <v>0</v>
      </c>
    </row>
    <row r="54" spans="1:45" ht="52.5" customHeight="1">
      <c r="A54"/>
      <c r="B54" s="4" t="s">
        <v>270</v>
      </c>
      <c r="C54" s="4" t="s">
        <v>217</v>
      </c>
      <c r="D54" s="5" t="s">
        <v>271</v>
      </c>
      <c r="E54" s="5" t="s">
        <v>47</v>
      </c>
      <c r="F54" s="5" t="s">
        <v>272</v>
      </c>
      <c r="G54" s="116">
        <f>IFERROR(IF(AND(SEARCH("(strict)",Text!H54)&gt;0,Scores!E54="Medium"),10,IF(AND(SEARCH("(strict)",Text!H54)&gt;0,Scores!E54="High"),20,0)),0)</f>
        <v>0</v>
      </c>
      <c r="H54" s="116">
        <f t="shared" si="15"/>
        <v>0</v>
      </c>
      <c r="I54" s="116">
        <f>IF(OR(ISNUMBER(SEARCH("(strict)",Text!H54)),ISNUMBER(SEARCH("(lenient)",Text!H54))),10,0)</f>
        <v>0</v>
      </c>
      <c r="J54" s="109">
        <f>IFERROR(IF(AND(SEARCH("(strict)",Text!I54)&gt;0,Scores!E54="Medium"),10,IF(AND(SEARCH("(strict)",Text!I54)&gt;0,Scores!E54="High"),20,0)),0)</f>
        <v>0</v>
      </c>
      <c r="K54" s="109">
        <f t="shared" si="16"/>
        <v>0</v>
      </c>
      <c r="L54" s="109">
        <f>IF(OR(ISNUMBER(SEARCH("(strict)",Text!I54)),ISNUMBER(SEARCH("(lenient)",Text!I54))),10,0)</f>
        <v>0</v>
      </c>
      <c r="M54" s="116">
        <f>IFERROR(IF(AND(SEARCH("(strict)",Text!J54)&gt;0,Scores!E54="Medium"),10,IF(AND(SEARCH("(strict)",Text!J54)&gt;0,Scores!E54="High"),20,0)),0)</f>
        <v>0</v>
      </c>
      <c r="N54" s="116">
        <f t="shared" si="17"/>
        <v>0</v>
      </c>
      <c r="O54" s="116">
        <f>IF(OR(ISNUMBER(SEARCH("(strict)",Text!J54)),ISNUMBER(SEARCH("(lenient)",Text!J54))),10,0)</f>
        <v>0</v>
      </c>
      <c r="P54" s="109">
        <f>IFERROR(IF(AND(SEARCH("(strict)",Text!K54)&gt;0,Scores!E54="Medium"),10,IF(AND(SEARCH("(strict)",Text!K54)&gt;0,Scores!E54="High"),20,0)),0)</f>
        <v>0</v>
      </c>
      <c r="Q54" s="109">
        <f t="shared" si="18"/>
        <v>0</v>
      </c>
      <c r="R54" s="109">
        <f>IF(OR(ISNUMBER(SEARCH("(strict)",Text!K54)),ISNUMBER(SEARCH("(lenient)",Text!K54))),10,0)</f>
        <v>0</v>
      </c>
      <c r="S54" s="116">
        <f>IFERROR(IF(AND(SEARCH("(strict)",Text!L54)&gt;0,Scores!E54="Medium"),10,IF(AND(SEARCH("(strict)",Text!L54)&gt;0,Scores!E54="High"),20,0)),0)</f>
        <v>0</v>
      </c>
      <c r="T54" s="116">
        <f t="shared" si="19"/>
        <v>0</v>
      </c>
      <c r="U54" s="116">
        <f>IF(OR(ISNUMBER(SEARCH("(strict)",Text!L54)),ISNUMBER(SEARCH("(lenient)",Text!L54))),10,0)</f>
        <v>10</v>
      </c>
      <c r="V54" s="109">
        <f>IFERROR(IF(AND(SEARCH("(strict)",Text!M54)&gt;0,Scores!E54="Medium"),10,IF(AND(SEARCH("(strict)",Text!M54)&gt;0,Scores!E54="High"),20,0)),0)</f>
        <v>0</v>
      </c>
      <c r="W54" s="109">
        <f t="shared" si="20"/>
        <v>0</v>
      </c>
      <c r="X54" s="109">
        <f>IF(OR(ISNUMBER(SEARCH("(strict)",Text!M54)),ISNUMBER(SEARCH("(lenient)",Text!M54))),10,0)</f>
        <v>10</v>
      </c>
      <c r="Y54" s="116">
        <f>IFERROR(IF(AND(SEARCH("(strict)",Text!N54)&gt;0,Scores!E54="Medium"),10,IF(AND(SEARCH("(strict)",Text!N54)&gt;0,Scores!E54="High"),20,0)),0)</f>
        <v>0</v>
      </c>
      <c r="Z54" s="116">
        <f t="shared" si="9"/>
        <v>0</v>
      </c>
      <c r="AA54" s="116">
        <f>IF(OR(ISNUMBER(SEARCH("(strict)",Text!N54)),ISNUMBER(SEARCH("(lenient)",Text!N54))),10,0)</f>
        <v>10</v>
      </c>
      <c r="AB54" s="109">
        <f>IFERROR(IF(AND(SEARCH("(strict)",Text!O54)&gt;0,Scores!E54="Medium"),10,IF(AND(SEARCH("(strict)",Text!O54)&gt;0,Scores!E54="High"),20,0)),0)</f>
        <v>0</v>
      </c>
      <c r="AC54" s="109">
        <f t="shared" si="21"/>
        <v>0</v>
      </c>
      <c r="AD54" s="109">
        <f>IF(OR(ISNUMBER(SEARCH("(strict)",Text!O54)),ISNUMBER(SEARCH("(lenient)",Text!O54))),10,0)</f>
        <v>0</v>
      </c>
      <c r="AE54" s="116">
        <f>IFERROR(IF(AND(SEARCH("(strict)",Text!P54)&gt;0,Scores!E54="Medium"),10,IF(AND(SEARCH("(strict)",Text!P54)&gt;0,Scores!E54="High"),20,0)),0)</f>
        <v>0</v>
      </c>
      <c r="AF54" s="116">
        <f t="shared" si="10"/>
        <v>0</v>
      </c>
      <c r="AG54" s="116">
        <f>IF(OR(ISNUMBER(SEARCH("(strict)",Text!P54)),ISNUMBER(SEARCH("(lenient)",Text!P54))),10,0)</f>
        <v>0</v>
      </c>
      <c r="AH54" s="109">
        <f>IFERROR(IF(AND(SEARCH("(strict)",Text!Q54)&gt;0,Scores!E54="Medium"),10,IF(AND(SEARCH("(strict)",Text!Q54)&gt;0,Scores!E54="High"),20,0)),0)</f>
        <v>0</v>
      </c>
      <c r="AI54" s="109">
        <f t="shared" si="11"/>
        <v>0</v>
      </c>
      <c r="AJ54" s="109">
        <f>IF(OR(ISNUMBER(SEARCH("(strict)",Text!Q54)),ISNUMBER(SEARCH("(lenient)",Text!Q54))),10,0)</f>
        <v>0</v>
      </c>
      <c r="AK54" s="116">
        <f>IFERROR(IF(AND(SEARCH("(strict)",Text!R54)&gt;0,Scores!E54="Medium"),10,IF(AND(SEARCH("(strict)",Text!R54)&gt;0,Scores!E54="High"),20,0)),0)</f>
        <v>0</v>
      </c>
      <c r="AL54" s="116">
        <f t="shared" si="12"/>
        <v>0</v>
      </c>
      <c r="AM54" s="116">
        <f>IF(OR(ISNUMBER(SEARCH("(strict)",Text!R54)),ISNUMBER(SEARCH("(lenient)",Text!R54))),10,0)</f>
        <v>0</v>
      </c>
      <c r="AN54" s="109">
        <f>IFERROR(IF(AND(SEARCH("(strict)",Text!S54)&gt;0,Scores!E54="Medium"),10,IF(AND(SEARCH("(strict)",Text!S54)&gt;0,Scores!E54="High"),20,0)),0)</f>
        <v>0</v>
      </c>
      <c r="AO54" s="109">
        <f t="shared" si="13"/>
        <v>0</v>
      </c>
      <c r="AP54" s="109">
        <f>IF(OR(ISNUMBER(SEARCH("(strict)",Text!S54)),ISNUMBER(SEARCH("(lenient)",Text!S54))),10,0)</f>
        <v>0</v>
      </c>
      <c r="AQ54" s="116">
        <f>IFERROR(IF(AND(SEARCH("(strict)",Text!T54)&gt;0,Scores!E54="Medium"),10,IF(AND(SEARCH("(strict)",Text!T54)&gt;0,Scores!E54="High"),20,0)),0)</f>
        <v>0</v>
      </c>
      <c r="AR54" s="116">
        <f t="shared" si="14"/>
        <v>0</v>
      </c>
      <c r="AS54" s="116">
        <f>IF(OR(ISNUMBER(SEARCH("(strict)",Text!T54)),ISNUMBER(SEARCH("(lenient)",Text!T54))),10,0)</f>
        <v>0</v>
      </c>
    </row>
    <row r="55" spans="1:45" ht="30" customHeight="1">
      <c r="A55"/>
      <c r="B55" s="4" t="s">
        <v>274</v>
      </c>
      <c r="C55" s="4" t="s">
        <v>217</v>
      </c>
      <c r="D55" s="5" t="s">
        <v>275</v>
      </c>
      <c r="E55" s="5" t="s">
        <v>47</v>
      </c>
      <c r="F55" s="5" t="s">
        <v>276</v>
      </c>
      <c r="G55" s="116">
        <f>IFERROR(IF(AND(SEARCH("(strict)",Text!H55)&gt;0,Scores!E55="Medium"),10,IF(AND(SEARCH("(strict)",Text!H55)&gt;0,Scores!E55="High"),20,0)),0)</f>
        <v>0</v>
      </c>
      <c r="H55" s="116">
        <f t="shared" si="15"/>
        <v>0</v>
      </c>
      <c r="I55" s="116">
        <f>IF(OR(ISNUMBER(SEARCH("(strict)",Text!H55)),ISNUMBER(SEARCH("(lenient)",Text!H55))),10,0)</f>
        <v>0</v>
      </c>
      <c r="J55" s="109">
        <f>IFERROR(IF(AND(SEARCH("(strict)",Text!I55)&gt;0,Scores!E55="Medium"),10,IF(AND(SEARCH("(strict)",Text!I55)&gt;0,Scores!E55="High"),20,0)),0)</f>
        <v>0</v>
      </c>
      <c r="K55" s="109">
        <f t="shared" si="16"/>
        <v>0</v>
      </c>
      <c r="L55" s="109">
        <f>IF(OR(ISNUMBER(SEARCH("(strict)",Text!I55)),ISNUMBER(SEARCH("(lenient)",Text!I55))),10,0)</f>
        <v>0</v>
      </c>
      <c r="M55" s="116">
        <f>IFERROR(IF(AND(SEARCH("(strict)",Text!J55)&gt;0,Scores!E55="Medium"),10,IF(AND(SEARCH("(strict)",Text!J55)&gt;0,Scores!E55="High"),20,0)),0)</f>
        <v>0</v>
      </c>
      <c r="N55" s="116">
        <f t="shared" si="17"/>
        <v>0</v>
      </c>
      <c r="O55" s="116">
        <f>IF(OR(ISNUMBER(SEARCH("(strict)",Text!J55)),ISNUMBER(SEARCH("(lenient)",Text!J55))),10,0)</f>
        <v>0</v>
      </c>
      <c r="P55" s="109">
        <f>IFERROR(IF(AND(SEARCH("(strict)",Text!K55)&gt;0,Scores!E55="Medium"),10,IF(AND(SEARCH("(strict)",Text!K55)&gt;0,Scores!E55="High"),20,0)),0)</f>
        <v>0</v>
      </c>
      <c r="Q55" s="109">
        <f t="shared" si="18"/>
        <v>0</v>
      </c>
      <c r="R55" s="109">
        <f>IF(OR(ISNUMBER(SEARCH("(strict)",Text!K55)),ISNUMBER(SEARCH("(lenient)",Text!K55))),10,0)</f>
        <v>0</v>
      </c>
      <c r="S55" s="116">
        <f>IFERROR(IF(AND(SEARCH("(strict)",Text!L55)&gt;0,Scores!E55="Medium"),10,IF(AND(SEARCH("(strict)",Text!L55)&gt;0,Scores!E55="High"),20,0)),0)</f>
        <v>0</v>
      </c>
      <c r="T55" s="116">
        <f t="shared" si="19"/>
        <v>0</v>
      </c>
      <c r="U55" s="116">
        <f>IF(OR(ISNUMBER(SEARCH("(strict)",Text!L55)),ISNUMBER(SEARCH("(lenient)",Text!L55))),10,0)</f>
        <v>10</v>
      </c>
      <c r="V55" s="109">
        <f>IFERROR(IF(AND(SEARCH("(strict)",Text!M55)&gt;0,Scores!E55="Medium"),10,IF(AND(SEARCH("(strict)",Text!M55)&gt;0,Scores!E55="High"),20,0)),0)</f>
        <v>0</v>
      </c>
      <c r="W55" s="109">
        <f t="shared" si="20"/>
        <v>0</v>
      </c>
      <c r="X55" s="109">
        <f>IF(OR(ISNUMBER(SEARCH("(strict)",Text!M55)),ISNUMBER(SEARCH("(lenient)",Text!M55))),10,0)</f>
        <v>0</v>
      </c>
      <c r="Y55" s="116">
        <f>IFERROR(IF(AND(SEARCH("(strict)",Text!N55)&gt;0,Scores!E55="Medium"),10,IF(AND(SEARCH("(strict)",Text!N55)&gt;0,Scores!E55="High"),20,0)),0)</f>
        <v>0</v>
      </c>
      <c r="Z55" s="116">
        <f t="shared" si="9"/>
        <v>0</v>
      </c>
      <c r="AA55" s="116">
        <f>IF(OR(ISNUMBER(SEARCH("(strict)",Text!N55)),ISNUMBER(SEARCH("(lenient)",Text!N55))),10,0)</f>
        <v>0</v>
      </c>
      <c r="AB55" s="109">
        <f>IFERROR(IF(AND(SEARCH("(strict)",Text!O55)&gt;0,Scores!E55="Medium"),10,IF(AND(SEARCH("(strict)",Text!O55)&gt;0,Scores!E55="High"),20,0)),0)</f>
        <v>0</v>
      </c>
      <c r="AC55" s="109">
        <f t="shared" si="21"/>
        <v>0</v>
      </c>
      <c r="AD55" s="109">
        <f>IF(OR(ISNUMBER(SEARCH("(strict)",Text!O55)),ISNUMBER(SEARCH("(lenient)",Text!O55))),10,0)</f>
        <v>0</v>
      </c>
      <c r="AE55" s="116">
        <f>IFERROR(IF(AND(SEARCH("(strict)",Text!P55)&gt;0,Scores!E55="Medium"),10,IF(AND(SEARCH("(strict)",Text!P55)&gt;0,Scores!E55="High"),20,0)),0)</f>
        <v>0</v>
      </c>
      <c r="AF55" s="116">
        <f t="shared" si="10"/>
        <v>0</v>
      </c>
      <c r="AG55" s="116">
        <f>IF(OR(ISNUMBER(SEARCH("(strict)",Text!P55)),ISNUMBER(SEARCH("(lenient)",Text!P55))),10,0)</f>
        <v>0</v>
      </c>
      <c r="AH55" s="109">
        <f>IFERROR(IF(AND(SEARCH("(strict)",Text!Q55)&gt;0,Scores!E55="Medium"),10,IF(AND(SEARCH("(strict)",Text!Q55)&gt;0,Scores!E55="High"),20,0)),0)</f>
        <v>0</v>
      </c>
      <c r="AI55" s="109">
        <f t="shared" si="11"/>
        <v>0</v>
      </c>
      <c r="AJ55" s="109">
        <f>IF(OR(ISNUMBER(SEARCH("(strict)",Text!Q55)),ISNUMBER(SEARCH("(lenient)",Text!Q55))),10,0)</f>
        <v>0</v>
      </c>
      <c r="AK55" s="116">
        <f>IFERROR(IF(AND(SEARCH("(strict)",Text!R55)&gt;0,Scores!E55="Medium"),10,IF(AND(SEARCH("(strict)",Text!R55)&gt;0,Scores!E55="High"),20,0)),0)</f>
        <v>0</v>
      </c>
      <c r="AL55" s="116">
        <f t="shared" si="12"/>
        <v>0</v>
      </c>
      <c r="AM55" s="116">
        <f>IF(OR(ISNUMBER(SEARCH("(strict)",Text!R55)),ISNUMBER(SEARCH("(lenient)",Text!R55))),10,0)</f>
        <v>0</v>
      </c>
      <c r="AN55" s="109">
        <f>IFERROR(IF(AND(SEARCH("(strict)",Text!S55)&gt;0,Scores!E55="Medium"),10,IF(AND(SEARCH("(strict)",Text!S55)&gt;0,Scores!E55="High"),20,0)),0)</f>
        <v>0</v>
      </c>
      <c r="AO55" s="109">
        <f t="shared" si="13"/>
        <v>0</v>
      </c>
      <c r="AP55" s="109">
        <f>IF(OR(ISNUMBER(SEARCH("(strict)",Text!S55)),ISNUMBER(SEARCH("(lenient)",Text!S55))),10,0)</f>
        <v>0</v>
      </c>
      <c r="AQ55" s="116">
        <f>IFERROR(IF(AND(SEARCH("(strict)",Text!T55)&gt;0,Scores!E55="Medium"),10,IF(AND(SEARCH("(strict)",Text!T55)&gt;0,Scores!E55="High"),20,0)),0)</f>
        <v>0</v>
      </c>
      <c r="AR55" s="116">
        <f t="shared" si="14"/>
        <v>0</v>
      </c>
      <c r="AS55" s="116">
        <f>IF(OR(ISNUMBER(SEARCH("(strict)",Text!T55)),ISNUMBER(SEARCH("(lenient)",Text!T55))),10,0)</f>
        <v>0</v>
      </c>
    </row>
    <row r="56" spans="1:45" s="9" customFormat="1" ht="117.75" customHeight="1">
      <c r="A56"/>
      <c r="B56" s="4" t="s">
        <v>278</v>
      </c>
      <c r="C56" s="4" t="s">
        <v>217</v>
      </c>
      <c r="D56" s="5" t="s">
        <v>492</v>
      </c>
      <c r="E56" s="5" t="s">
        <v>47</v>
      </c>
      <c r="F56" s="5" t="s">
        <v>280</v>
      </c>
      <c r="G56" s="116">
        <f>IFERROR(IF(AND(SEARCH("(strict)",Text!H56)&gt;0,Scores!E56="Medium"),10,IF(AND(SEARCH("(strict)",Text!H56)&gt;0,Scores!E56="High"),20,0)),0)</f>
        <v>0</v>
      </c>
      <c r="H56" s="116">
        <f t="shared" si="15"/>
        <v>0</v>
      </c>
      <c r="I56" s="116">
        <f>IF(OR(ISNUMBER(SEARCH("(strict)",Text!H56)),ISNUMBER(SEARCH("(lenient)",Text!H56))),10,0)</f>
        <v>0</v>
      </c>
      <c r="J56" s="109">
        <f>IFERROR(IF(AND(SEARCH("(strict)",Text!I56)&gt;0,Scores!E56="Medium"),10,IF(AND(SEARCH("(strict)",Text!I56)&gt;0,Scores!E56="High"),20,0)),0)</f>
        <v>10</v>
      </c>
      <c r="K56" s="109">
        <f t="shared" si="16"/>
        <v>0.01</v>
      </c>
      <c r="L56" s="109">
        <f>IF(OR(ISNUMBER(SEARCH("(strict)",Text!I56)),ISNUMBER(SEARCH("(lenient)",Text!I56))),10,0)</f>
        <v>10</v>
      </c>
      <c r="M56" s="116">
        <f>IFERROR(IF(AND(SEARCH("(strict)",Text!J56)&gt;0,Scores!E56="Medium"),10,IF(AND(SEARCH("(strict)",Text!J56)&gt;0,Scores!E56="High"),20,0)),0)</f>
        <v>0</v>
      </c>
      <c r="N56" s="116">
        <f t="shared" si="17"/>
        <v>0</v>
      </c>
      <c r="O56" s="116">
        <f>IF(OR(ISNUMBER(SEARCH("(strict)",Text!J56)),ISNUMBER(SEARCH("(lenient)",Text!J56))),10,0)</f>
        <v>0</v>
      </c>
      <c r="P56" s="109">
        <f>IFERROR(IF(AND(SEARCH("(strict)",Text!K56)&gt;0,Scores!E56="Medium"),10,IF(AND(SEARCH("(strict)",Text!K56)&gt;0,Scores!E56="High"),20,0)),0)</f>
        <v>0</v>
      </c>
      <c r="Q56" s="109">
        <f t="shared" si="18"/>
        <v>0</v>
      </c>
      <c r="R56" s="109">
        <f>IF(OR(ISNUMBER(SEARCH("(strict)",Text!K56)),ISNUMBER(SEARCH("(lenient)",Text!K56))),10,0)</f>
        <v>0</v>
      </c>
      <c r="S56" s="116">
        <f>IFERROR(IF(AND(SEARCH("(strict)",Text!L56)&gt;0,Scores!E56="Medium"),10,IF(AND(SEARCH("(strict)",Text!L56)&gt;0,Scores!E56="High"),20,0)),0)</f>
        <v>0</v>
      </c>
      <c r="T56" s="116">
        <f t="shared" si="19"/>
        <v>0</v>
      </c>
      <c r="U56" s="116">
        <f>IF(OR(ISNUMBER(SEARCH("(strict)",Text!L56)),ISNUMBER(SEARCH("(lenient)",Text!L56))),10,0)</f>
        <v>0</v>
      </c>
      <c r="V56" s="109">
        <f>IFERROR(IF(AND(SEARCH("(strict)",Text!M56)&gt;0,Scores!E56="Medium"),10,IF(AND(SEARCH("(strict)",Text!M56)&gt;0,Scores!E56="High"),20,0)),0)</f>
        <v>0</v>
      </c>
      <c r="W56" s="109">
        <f t="shared" si="20"/>
        <v>0</v>
      </c>
      <c r="X56" s="109">
        <f>IF(OR(ISNUMBER(SEARCH("(strict)",Text!M56)),ISNUMBER(SEARCH("(lenient)",Text!M56))),10,0)</f>
        <v>0</v>
      </c>
      <c r="Y56" s="116">
        <f>IFERROR(IF(AND(SEARCH("(strict)",Text!N56)&gt;0,Scores!E56="Medium"),10,IF(AND(SEARCH("(strict)",Text!N56)&gt;0,Scores!E56="High"),20,0)),0)</f>
        <v>0</v>
      </c>
      <c r="Z56" s="116">
        <f t="shared" si="9"/>
        <v>0</v>
      </c>
      <c r="AA56" s="116">
        <f>IF(OR(ISNUMBER(SEARCH("(strict)",Text!N56)),ISNUMBER(SEARCH("(lenient)",Text!N56))),10,0)</f>
        <v>0</v>
      </c>
      <c r="AB56" s="109">
        <f>IFERROR(IF(AND(SEARCH("(strict)",Text!O56)&gt;0,Scores!E56="Medium"),10,IF(AND(SEARCH("(strict)",Text!O56)&gt;0,Scores!E56="High"),20,0)),0)</f>
        <v>0</v>
      </c>
      <c r="AC56" s="109">
        <f t="shared" si="21"/>
        <v>0</v>
      </c>
      <c r="AD56" s="109">
        <f>IF(OR(ISNUMBER(SEARCH("(strict)",Text!O56)),ISNUMBER(SEARCH("(lenient)",Text!O56))),10,0)</f>
        <v>0</v>
      </c>
      <c r="AE56" s="116">
        <f>IFERROR(IF(AND(SEARCH("(strict)",Text!P56)&gt;0,Scores!E56="Medium"),10,IF(AND(SEARCH("(strict)",Text!P56)&gt;0,Scores!E56="High"),20,0)),0)</f>
        <v>10</v>
      </c>
      <c r="AF56" s="116">
        <f t="shared" si="10"/>
        <v>0.01</v>
      </c>
      <c r="AG56" s="116">
        <f>IF(OR(ISNUMBER(SEARCH("(strict)",Text!P56)),ISNUMBER(SEARCH("(lenient)",Text!P56))),10,0)</f>
        <v>10</v>
      </c>
      <c r="AH56" s="109">
        <f>IFERROR(IF(AND(SEARCH("(strict)",Text!Q56)&gt;0,Scores!E56="Medium"),10,IF(AND(SEARCH("(strict)",Text!Q56)&gt;0,Scores!E56="High"),20,0)),0)</f>
        <v>10</v>
      </c>
      <c r="AI56" s="109">
        <f t="shared" si="11"/>
        <v>0.01</v>
      </c>
      <c r="AJ56" s="109">
        <f>IF(OR(ISNUMBER(SEARCH("(strict)",Text!Q56)),ISNUMBER(SEARCH("(lenient)",Text!Q56))),10,0)</f>
        <v>10</v>
      </c>
      <c r="AK56" s="116">
        <f>IFERROR(IF(AND(SEARCH("(strict)",Text!R56)&gt;0,Scores!E56="Medium"),10,IF(AND(SEARCH("(strict)",Text!R56)&gt;0,Scores!E56="High"),20,0)),0)</f>
        <v>0</v>
      </c>
      <c r="AL56" s="116">
        <f t="shared" si="12"/>
        <v>0</v>
      </c>
      <c r="AM56" s="116">
        <f>IF(OR(ISNUMBER(SEARCH("(strict)",Text!R56)),ISNUMBER(SEARCH("(lenient)",Text!R56))),10,0)</f>
        <v>0</v>
      </c>
      <c r="AN56" s="109">
        <f>IFERROR(IF(AND(SEARCH("(strict)",Text!S56)&gt;0,Scores!E56="Medium"),10,IF(AND(SEARCH("(strict)",Text!S56)&gt;0,Scores!E56="High"),20,0)),0)</f>
        <v>0</v>
      </c>
      <c r="AO56" s="109">
        <f t="shared" si="13"/>
        <v>0</v>
      </c>
      <c r="AP56" s="109">
        <f>IF(OR(ISNUMBER(SEARCH("(strict)",Text!S56)),ISNUMBER(SEARCH("(lenient)",Text!S56))),10,0)</f>
        <v>0</v>
      </c>
      <c r="AQ56" s="116">
        <f>IFERROR(IF(AND(SEARCH("(strict)",Text!T56)&gt;0,Scores!E56="Medium"),10,IF(AND(SEARCH("(strict)",Text!T56)&gt;0,Scores!E56="High"),20,0)),0)</f>
        <v>0</v>
      </c>
      <c r="AR56" s="116">
        <f t="shared" si="14"/>
        <v>0</v>
      </c>
      <c r="AS56" s="116">
        <f>IF(OR(ISNUMBER(SEARCH("(strict)",Text!T56)),ISNUMBER(SEARCH("(lenient)",Text!T56))),10,0)</f>
        <v>10</v>
      </c>
    </row>
    <row r="57" spans="1:45" ht="30" customHeight="1">
      <c r="A57"/>
      <c r="B57" s="3" t="s">
        <v>282</v>
      </c>
      <c r="C57" s="4" t="s">
        <v>283</v>
      </c>
      <c r="D57" s="4" t="s">
        <v>284</v>
      </c>
      <c r="E57" s="4" t="s">
        <v>47</v>
      </c>
      <c r="F57" s="4" t="s">
        <v>285</v>
      </c>
      <c r="G57" s="116">
        <f>IFERROR(IF(AND(SEARCH("(strict)",Text!H57)&gt;0,Scores!E57="Medium"),10,IF(AND(SEARCH("(strict)",Text!H57)&gt;0,Scores!E57="High"),20,0)),0)</f>
        <v>0</v>
      </c>
      <c r="H57" s="116">
        <f t="shared" si="15"/>
        <v>0</v>
      </c>
      <c r="I57" s="116">
        <f>IF(OR(ISNUMBER(SEARCH("(strict)",Text!H57)),ISNUMBER(SEARCH("(lenient)",Text!H57))),10,0)</f>
        <v>0</v>
      </c>
      <c r="J57" s="109">
        <f>IFERROR(IF(AND(SEARCH("(strict)",Text!I57)&gt;0,Scores!E57="Medium"),10,IF(AND(SEARCH("(strict)",Text!I57)&gt;0,Scores!E57="High"),20,0)),0)</f>
        <v>0</v>
      </c>
      <c r="K57" s="109">
        <f t="shared" si="16"/>
        <v>0</v>
      </c>
      <c r="L57" s="109">
        <f>IF(OR(ISNUMBER(SEARCH("(strict)",Text!I57)),ISNUMBER(SEARCH("(lenient)",Text!I57))),10,0)</f>
        <v>0</v>
      </c>
      <c r="M57" s="116">
        <f>IFERROR(IF(AND(SEARCH("(strict)",Text!J57)&gt;0,Scores!E57="Medium"),10,IF(AND(SEARCH("(strict)",Text!J57)&gt;0,Scores!E57="High"),20,0)),0)</f>
        <v>0</v>
      </c>
      <c r="N57" s="116">
        <f t="shared" si="17"/>
        <v>0</v>
      </c>
      <c r="O57" s="116">
        <f>IF(OR(ISNUMBER(SEARCH("(strict)",Text!J57)),ISNUMBER(SEARCH("(lenient)",Text!J57))),10,0)</f>
        <v>0</v>
      </c>
      <c r="P57" s="109">
        <f>IFERROR(IF(AND(SEARCH("(strict)",Text!K57)&gt;0,Scores!E57="Medium"),10,IF(AND(SEARCH("(strict)",Text!K57)&gt;0,Scores!E57="High"),20,0)),0)</f>
        <v>0</v>
      </c>
      <c r="Q57" s="109">
        <f t="shared" si="18"/>
        <v>0</v>
      </c>
      <c r="R57" s="109">
        <f>IF(OR(ISNUMBER(SEARCH("(strict)",Text!K57)),ISNUMBER(SEARCH("(lenient)",Text!K57))),10,0)</f>
        <v>0</v>
      </c>
      <c r="S57" s="116">
        <f>IFERROR(IF(AND(SEARCH("(strict)",Text!L57)&gt;0,Scores!E57="Medium"),10,IF(AND(SEARCH("(strict)",Text!L57)&gt;0,Scores!E57="High"),20,0)),0)</f>
        <v>0</v>
      </c>
      <c r="T57" s="116">
        <f t="shared" si="19"/>
        <v>0</v>
      </c>
      <c r="U57" s="116">
        <f>IF(OR(ISNUMBER(SEARCH("(strict)",Text!L57)),ISNUMBER(SEARCH("(lenient)",Text!L57))),10,0)</f>
        <v>0</v>
      </c>
      <c r="V57" s="109">
        <f>IFERROR(IF(AND(SEARCH("(strict)",Text!M57)&gt;0,Scores!E57="Medium"),10,IF(AND(SEARCH("(strict)",Text!M57)&gt;0,Scores!E57="High"),20,0)),0)</f>
        <v>0</v>
      </c>
      <c r="W57" s="109">
        <f t="shared" si="20"/>
        <v>0</v>
      </c>
      <c r="X57" s="109">
        <f>IF(OR(ISNUMBER(SEARCH("(strict)",Text!M57)),ISNUMBER(SEARCH("(lenient)",Text!M57))),10,0)</f>
        <v>0</v>
      </c>
      <c r="Y57" s="116">
        <f>IFERROR(IF(AND(SEARCH("(strict)",Text!N57)&gt;0,Scores!E57="Medium"),10,IF(AND(SEARCH("(strict)",Text!N57)&gt;0,Scores!E57="High"),20,0)),0)</f>
        <v>0</v>
      </c>
      <c r="Z57" s="116">
        <f t="shared" si="9"/>
        <v>0</v>
      </c>
      <c r="AA57" s="116">
        <f>IF(OR(ISNUMBER(SEARCH("(strict)",Text!N57)),ISNUMBER(SEARCH("(lenient)",Text!N57))),10,0)</f>
        <v>0</v>
      </c>
      <c r="AB57" s="109">
        <f>IFERROR(IF(AND(SEARCH("(strict)",Text!O57)&gt;0,Scores!E57="Medium"),10,IF(AND(SEARCH("(strict)",Text!O57)&gt;0,Scores!E57="High"),20,0)),0)</f>
        <v>0</v>
      </c>
      <c r="AC57" s="109">
        <f t="shared" si="21"/>
        <v>0</v>
      </c>
      <c r="AD57" s="109">
        <f>IF(OR(ISNUMBER(SEARCH("(strict)",Text!O57)),ISNUMBER(SEARCH("(lenient)",Text!O57))),10,0)</f>
        <v>0</v>
      </c>
      <c r="AE57" s="116">
        <f>IFERROR(IF(AND(SEARCH("(strict)",Text!P57)&gt;0,Scores!E57="Medium"),10,IF(AND(SEARCH("(strict)",Text!P57)&gt;0,Scores!E57="High"),20,0)),0)</f>
        <v>0</v>
      </c>
      <c r="AF57" s="116">
        <f t="shared" si="10"/>
        <v>0</v>
      </c>
      <c r="AG57" s="116">
        <f>IF(OR(ISNUMBER(SEARCH("(strict)",Text!P57)),ISNUMBER(SEARCH("(lenient)",Text!P57))),10,0)</f>
        <v>0</v>
      </c>
      <c r="AH57" s="109">
        <f>IFERROR(IF(AND(SEARCH("(strict)",Text!Q57)&gt;0,Scores!E57="Medium"),10,IF(AND(SEARCH("(strict)",Text!Q57)&gt;0,Scores!E57="High"),20,0)),0)</f>
        <v>0</v>
      </c>
      <c r="AI57" s="109">
        <f t="shared" si="11"/>
        <v>0</v>
      </c>
      <c r="AJ57" s="109">
        <f>IF(OR(ISNUMBER(SEARCH("(strict)",Text!Q57)),ISNUMBER(SEARCH("(lenient)",Text!Q57))),10,0)</f>
        <v>0</v>
      </c>
      <c r="AK57" s="116">
        <f>IFERROR(IF(AND(SEARCH("(strict)",Text!R57)&gt;0,Scores!E57="Medium"),10,IF(AND(SEARCH("(strict)",Text!R57)&gt;0,Scores!E57="High"),20,0)),0)</f>
        <v>0</v>
      </c>
      <c r="AL57" s="116">
        <f t="shared" si="12"/>
        <v>0</v>
      </c>
      <c r="AM57" s="116">
        <f>IF(OR(ISNUMBER(SEARCH("(strict)",Text!R57)),ISNUMBER(SEARCH("(lenient)",Text!R57))),10,0)</f>
        <v>0</v>
      </c>
      <c r="AN57" s="109">
        <f>IFERROR(IF(AND(SEARCH("(strict)",Text!S57)&gt;0,Scores!E57="Medium"),10,IF(AND(SEARCH("(strict)",Text!S57)&gt;0,Scores!E57="High"),20,0)),0)</f>
        <v>0</v>
      </c>
      <c r="AO57" s="109">
        <f t="shared" si="13"/>
        <v>0</v>
      </c>
      <c r="AP57" s="109">
        <f>IF(OR(ISNUMBER(SEARCH("(strict)",Text!S57)),ISNUMBER(SEARCH("(lenient)",Text!S57))),10,0)</f>
        <v>0</v>
      </c>
      <c r="AQ57" s="116">
        <f>IFERROR(IF(AND(SEARCH("(strict)",Text!T57)&gt;0,Scores!E57="Medium"),10,IF(AND(SEARCH("(strict)",Text!T57)&gt;0,Scores!E57="High"),20,0)),0)</f>
        <v>0</v>
      </c>
      <c r="AR57" s="116">
        <f t="shared" si="14"/>
        <v>0</v>
      </c>
      <c r="AS57" s="116">
        <f>IF(OR(ISNUMBER(SEARCH("(strict)",Text!T57)),ISNUMBER(SEARCH("(lenient)",Text!T57))),10,0)</f>
        <v>0</v>
      </c>
    </row>
    <row r="58" spans="1:45" ht="168" customHeight="1">
      <c r="A58"/>
      <c r="B58" s="3" t="s">
        <v>286</v>
      </c>
      <c r="C58" s="4" t="s">
        <v>283</v>
      </c>
      <c r="D58" s="4" t="s">
        <v>287</v>
      </c>
      <c r="E58" s="4" t="s">
        <v>47</v>
      </c>
      <c r="F58" s="4" t="s">
        <v>288</v>
      </c>
      <c r="G58" s="116">
        <f>IFERROR(IF(AND(SEARCH("(strict)",Text!H58)&gt;0,Scores!E58="Medium"),10,IF(AND(SEARCH("(strict)",Text!H58)&gt;0,Scores!E58="High"),20,0)),0)</f>
        <v>0</v>
      </c>
      <c r="H58" s="116">
        <f t="shared" si="15"/>
        <v>0</v>
      </c>
      <c r="I58" s="116">
        <f>IF(OR(ISNUMBER(SEARCH("(strict)",Text!H58)),ISNUMBER(SEARCH("(lenient)",Text!H58))),10,0)</f>
        <v>0</v>
      </c>
      <c r="J58" s="109">
        <f>IFERROR(IF(AND(SEARCH("(strict)",Text!I58)&gt;0,Scores!E58="Medium"),10,IF(AND(SEARCH("(strict)",Text!I58)&gt;0,Scores!E58="High"),20,0)),0)</f>
        <v>0</v>
      </c>
      <c r="K58" s="109">
        <f t="shared" si="16"/>
        <v>0</v>
      </c>
      <c r="L58" s="109">
        <f>IF(OR(ISNUMBER(SEARCH("(strict)",Text!I58)),ISNUMBER(SEARCH("(lenient)",Text!I58))),10,0)</f>
        <v>0</v>
      </c>
      <c r="M58" s="116">
        <f>IFERROR(IF(AND(SEARCH("(strict)",Text!J58)&gt;0,Scores!E58="Medium"),10,IF(AND(SEARCH("(strict)",Text!J58)&gt;0,Scores!E58="High"),20,0)),0)</f>
        <v>0</v>
      </c>
      <c r="N58" s="116">
        <f t="shared" si="17"/>
        <v>0</v>
      </c>
      <c r="O58" s="116">
        <f>IF(OR(ISNUMBER(SEARCH("(strict)",Text!J58)),ISNUMBER(SEARCH("(lenient)",Text!J58))),10,0)</f>
        <v>0</v>
      </c>
      <c r="P58" s="109">
        <f>IFERROR(IF(AND(SEARCH("(strict)",Text!K58)&gt;0,Scores!E58="Medium"),10,IF(AND(SEARCH("(strict)",Text!K58)&gt;0,Scores!E58="High"),20,0)),0)</f>
        <v>0</v>
      </c>
      <c r="Q58" s="109">
        <f t="shared" si="18"/>
        <v>0</v>
      </c>
      <c r="R58" s="109">
        <f>IF(OR(ISNUMBER(SEARCH("(strict)",Text!K58)),ISNUMBER(SEARCH("(lenient)",Text!K58))),10,0)</f>
        <v>0</v>
      </c>
      <c r="S58" s="116">
        <f>IFERROR(IF(AND(SEARCH("(strict)",Text!L58)&gt;0,Scores!E58="Medium"),10,IF(AND(SEARCH("(strict)",Text!L58)&gt;0,Scores!E58="High"),20,0)),0)</f>
        <v>0</v>
      </c>
      <c r="T58" s="116">
        <f t="shared" si="19"/>
        <v>0</v>
      </c>
      <c r="U58" s="116">
        <f>IF(OR(ISNUMBER(SEARCH("(strict)",Text!L58)),ISNUMBER(SEARCH("(lenient)",Text!L58))),10,0)</f>
        <v>0</v>
      </c>
      <c r="V58" s="109">
        <f>IFERROR(IF(AND(SEARCH("(strict)",Text!M58)&gt;0,Scores!E58="Medium"),10,IF(AND(SEARCH("(strict)",Text!M58)&gt;0,Scores!E58="High"),20,0)),0)</f>
        <v>0</v>
      </c>
      <c r="W58" s="109">
        <f t="shared" si="20"/>
        <v>0</v>
      </c>
      <c r="X58" s="109">
        <f>IF(OR(ISNUMBER(SEARCH("(strict)",Text!M58)),ISNUMBER(SEARCH("(lenient)",Text!M58))),10,0)</f>
        <v>0</v>
      </c>
      <c r="Y58" s="116">
        <f>IFERROR(IF(AND(SEARCH("(strict)",Text!N58)&gt;0,Scores!E58="Medium"),10,IF(AND(SEARCH("(strict)",Text!N58)&gt;0,Scores!E58="High"),20,0)),0)</f>
        <v>0</v>
      </c>
      <c r="Z58" s="116">
        <f t="shared" si="9"/>
        <v>0</v>
      </c>
      <c r="AA58" s="116">
        <f>IF(OR(ISNUMBER(SEARCH("(strict)",Text!N58)),ISNUMBER(SEARCH("(lenient)",Text!N58))),10,0)</f>
        <v>0</v>
      </c>
      <c r="AB58" s="109">
        <f>IFERROR(IF(AND(SEARCH("(strict)",Text!O58)&gt;0,Scores!E58="Medium"),10,IF(AND(SEARCH("(strict)",Text!O58)&gt;0,Scores!E58="High"),20,0)),0)</f>
        <v>0</v>
      </c>
      <c r="AC58" s="109">
        <f t="shared" si="21"/>
        <v>0</v>
      </c>
      <c r="AD58" s="109">
        <f>IF(OR(ISNUMBER(SEARCH("(strict)",Text!O58)),ISNUMBER(SEARCH("(lenient)",Text!O58))),10,0)</f>
        <v>0</v>
      </c>
      <c r="AE58" s="116">
        <f>IFERROR(IF(AND(SEARCH("(strict)",Text!P58)&gt;0,Scores!E58="Medium"),10,IF(AND(SEARCH("(strict)",Text!P58)&gt;0,Scores!E58="High"),20,0)),0)</f>
        <v>0</v>
      </c>
      <c r="AF58" s="116">
        <f t="shared" si="10"/>
        <v>0</v>
      </c>
      <c r="AG58" s="116">
        <f>IF(OR(ISNUMBER(SEARCH("(strict)",Text!P58)),ISNUMBER(SEARCH("(lenient)",Text!P58))),10,0)</f>
        <v>0</v>
      </c>
      <c r="AH58" s="109">
        <f>IFERROR(IF(AND(SEARCH("(strict)",Text!Q58)&gt;0,Scores!E58="Medium"),10,IF(AND(SEARCH("(strict)",Text!Q58)&gt;0,Scores!E58="High"),20,0)),0)</f>
        <v>0</v>
      </c>
      <c r="AI58" s="109">
        <f t="shared" si="11"/>
        <v>0</v>
      </c>
      <c r="AJ58" s="109">
        <f>IF(OR(ISNUMBER(SEARCH("(strict)",Text!Q58)),ISNUMBER(SEARCH("(lenient)",Text!Q58))),10,0)</f>
        <v>0</v>
      </c>
      <c r="AK58" s="116">
        <f>IFERROR(IF(AND(SEARCH("(strict)",Text!R58)&gt;0,Scores!E58="Medium"),10,IF(AND(SEARCH("(strict)",Text!R58)&gt;0,Scores!E58="High"),20,0)),0)</f>
        <v>0</v>
      </c>
      <c r="AL58" s="116">
        <f t="shared" si="12"/>
        <v>0</v>
      </c>
      <c r="AM58" s="116">
        <f>IF(OR(ISNUMBER(SEARCH("(strict)",Text!R58)),ISNUMBER(SEARCH("(lenient)",Text!R58))),10,0)</f>
        <v>0</v>
      </c>
      <c r="AN58" s="109">
        <f>IFERROR(IF(AND(SEARCH("(strict)",Text!S58)&gt;0,Scores!E58="Medium"),10,IF(AND(SEARCH("(strict)",Text!S58)&gt;0,Scores!E58="High"),20,0)),0)</f>
        <v>0</v>
      </c>
      <c r="AO58" s="109">
        <f t="shared" si="13"/>
        <v>0</v>
      </c>
      <c r="AP58" s="109">
        <f>IF(OR(ISNUMBER(SEARCH("(strict)",Text!S58)),ISNUMBER(SEARCH("(lenient)",Text!S58))),10,0)</f>
        <v>0</v>
      </c>
      <c r="AQ58" s="116">
        <f>IFERROR(IF(AND(SEARCH("(strict)",Text!T58)&gt;0,Scores!E58="Medium"),10,IF(AND(SEARCH("(strict)",Text!T58)&gt;0,Scores!E58="High"),20,0)),0)</f>
        <v>0</v>
      </c>
      <c r="AR58" s="116">
        <f t="shared" si="14"/>
        <v>0</v>
      </c>
      <c r="AS58" s="116">
        <f>IF(OR(ISNUMBER(SEARCH("(strict)",Text!T58)),ISNUMBER(SEARCH("(lenient)",Text!T58))),10,0)</f>
        <v>0</v>
      </c>
    </row>
    <row r="59" spans="1:45" ht="66.75" customHeight="1">
      <c r="A59"/>
      <c r="B59" s="3" t="s">
        <v>290</v>
      </c>
      <c r="C59" s="4" t="s">
        <v>283</v>
      </c>
      <c r="D59" s="4" t="s">
        <v>291</v>
      </c>
      <c r="E59" s="4" t="s">
        <v>47</v>
      </c>
      <c r="F59" s="4" t="s">
        <v>292</v>
      </c>
      <c r="G59" s="116">
        <f>IFERROR(IF(AND(SEARCH("(strict)",Text!H59)&gt;0,Scores!E59="Medium"),10,IF(AND(SEARCH("(strict)",Text!H59)&gt;0,Scores!E59="High"),20,0)),0)</f>
        <v>0</v>
      </c>
      <c r="H59" s="116">
        <f t="shared" si="15"/>
        <v>0</v>
      </c>
      <c r="I59" s="116">
        <f>IF(OR(ISNUMBER(SEARCH("(strict)",Text!H59)),ISNUMBER(SEARCH("(lenient)",Text!H59))),10,0)</f>
        <v>0</v>
      </c>
      <c r="J59" s="109">
        <f>IFERROR(IF(AND(SEARCH("(strict)",Text!I59)&gt;0,Scores!E59="Medium"),10,IF(AND(SEARCH("(strict)",Text!I59)&gt;0,Scores!E59="High"),20,0)),0)</f>
        <v>0</v>
      </c>
      <c r="K59" s="109">
        <f t="shared" si="16"/>
        <v>0</v>
      </c>
      <c r="L59" s="109">
        <f>IF(OR(ISNUMBER(SEARCH("(strict)",Text!I59)),ISNUMBER(SEARCH("(lenient)",Text!I59))),10,0)</f>
        <v>0</v>
      </c>
      <c r="M59" s="116">
        <f>IFERROR(IF(AND(SEARCH("(strict)",Text!J59)&gt;0,Scores!E59="Medium"),10,IF(AND(SEARCH("(strict)",Text!J59)&gt;0,Scores!E59="High"),20,0)),0)</f>
        <v>0</v>
      </c>
      <c r="N59" s="116">
        <f t="shared" si="17"/>
        <v>0</v>
      </c>
      <c r="O59" s="116">
        <f>IF(OR(ISNUMBER(SEARCH("(strict)",Text!J59)),ISNUMBER(SEARCH("(lenient)",Text!J59))),10,0)</f>
        <v>0</v>
      </c>
      <c r="P59" s="109">
        <f>IFERROR(IF(AND(SEARCH("(strict)",Text!K59)&gt;0,Scores!E59="Medium"),10,IF(AND(SEARCH("(strict)",Text!K59)&gt;0,Scores!E59="High"),20,0)),0)</f>
        <v>0</v>
      </c>
      <c r="Q59" s="109">
        <f t="shared" si="18"/>
        <v>0</v>
      </c>
      <c r="R59" s="109">
        <f>IF(OR(ISNUMBER(SEARCH("(strict)",Text!K59)),ISNUMBER(SEARCH("(lenient)",Text!K59))),10,0)</f>
        <v>0</v>
      </c>
      <c r="S59" s="116">
        <f>IFERROR(IF(AND(SEARCH("(strict)",Text!L59)&gt;0,Scores!E59="Medium"),10,IF(AND(SEARCH("(strict)",Text!L59)&gt;0,Scores!E59="High"),20,0)),0)</f>
        <v>0</v>
      </c>
      <c r="T59" s="116">
        <f t="shared" si="19"/>
        <v>0</v>
      </c>
      <c r="U59" s="116">
        <f>IF(OR(ISNUMBER(SEARCH("(strict)",Text!L59)),ISNUMBER(SEARCH("(lenient)",Text!L59))),10,0)</f>
        <v>0</v>
      </c>
      <c r="V59" s="109">
        <f>IFERROR(IF(AND(SEARCH("(strict)",Text!M59)&gt;0,Scores!E59="Medium"),10,IF(AND(SEARCH("(strict)",Text!M59)&gt;0,Scores!E59="High"),20,0)),0)</f>
        <v>0</v>
      </c>
      <c r="W59" s="109">
        <f t="shared" si="20"/>
        <v>0</v>
      </c>
      <c r="X59" s="109">
        <f>IF(OR(ISNUMBER(SEARCH("(strict)",Text!M59)),ISNUMBER(SEARCH("(lenient)",Text!M59))),10,0)</f>
        <v>0</v>
      </c>
      <c r="Y59" s="116">
        <f>IFERROR(IF(AND(SEARCH("(strict)",Text!N59)&gt;0,Scores!E59="Medium"),10,IF(AND(SEARCH("(strict)",Text!N59)&gt;0,Scores!E59="High"),20,0)),0)</f>
        <v>0</v>
      </c>
      <c r="Z59" s="116">
        <f t="shared" si="9"/>
        <v>0</v>
      </c>
      <c r="AA59" s="116">
        <f>IF(OR(ISNUMBER(SEARCH("(strict)",Text!N59)),ISNUMBER(SEARCH("(lenient)",Text!N59))),10,0)</f>
        <v>0</v>
      </c>
      <c r="AB59" s="109">
        <f>IFERROR(IF(AND(SEARCH("(strict)",Text!O59)&gt;0,Scores!E59="Medium"),10,IF(AND(SEARCH("(strict)",Text!O59)&gt;0,Scores!E59="High"),20,0)),0)</f>
        <v>0</v>
      </c>
      <c r="AC59" s="109">
        <f t="shared" si="21"/>
        <v>0</v>
      </c>
      <c r="AD59" s="109">
        <f>IF(OR(ISNUMBER(SEARCH("(strict)",Text!O59)),ISNUMBER(SEARCH("(lenient)",Text!O59))),10,0)</f>
        <v>0</v>
      </c>
      <c r="AE59" s="116">
        <f>IFERROR(IF(AND(SEARCH("(strict)",Text!P59)&gt;0,Scores!E59="Medium"),10,IF(AND(SEARCH("(strict)",Text!P59)&gt;0,Scores!E59="High"),20,0)),0)</f>
        <v>0</v>
      </c>
      <c r="AF59" s="116">
        <f t="shared" si="10"/>
        <v>0</v>
      </c>
      <c r="AG59" s="116">
        <f>IF(OR(ISNUMBER(SEARCH("(strict)",Text!P59)),ISNUMBER(SEARCH("(lenient)",Text!P59))),10,0)</f>
        <v>0</v>
      </c>
      <c r="AH59" s="109">
        <f>IFERROR(IF(AND(SEARCH("(strict)",Text!Q59)&gt;0,Scores!E59="Medium"),10,IF(AND(SEARCH("(strict)",Text!Q59)&gt;0,Scores!E59="High"),20,0)),0)</f>
        <v>0</v>
      </c>
      <c r="AI59" s="109">
        <f t="shared" si="11"/>
        <v>0</v>
      </c>
      <c r="AJ59" s="109">
        <f>IF(OR(ISNUMBER(SEARCH("(strict)",Text!Q59)),ISNUMBER(SEARCH("(lenient)",Text!Q59))),10,0)</f>
        <v>0</v>
      </c>
      <c r="AK59" s="116">
        <f>IFERROR(IF(AND(SEARCH("(strict)",Text!R59)&gt;0,Scores!E59="Medium"),10,IF(AND(SEARCH("(strict)",Text!R59)&gt;0,Scores!E59="High"),20,0)),0)</f>
        <v>0</v>
      </c>
      <c r="AL59" s="116">
        <f t="shared" si="12"/>
        <v>0</v>
      </c>
      <c r="AM59" s="116">
        <f>IF(OR(ISNUMBER(SEARCH("(strict)",Text!R59)),ISNUMBER(SEARCH("(lenient)",Text!R59))),10,0)</f>
        <v>0</v>
      </c>
      <c r="AN59" s="109">
        <f>IFERROR(IF(AND(SEARCH("(strict)",Text!S59)&gt;0,Scores!E59="Medium"),10,IF(AND(SEARCH("(strict)",Text!S59)&gt;0,Scores!E59="High"),20,0)),0)</f>
        <v>0</v>
      </c>
      <c r="AO59" s="109">
        <f t="shared" si="13"/>
        <v>0</v>
      </c>
      <c r="AP59" s="109">
        <f>IF(OR(ISNUMBER(SEARCH("(strict)",Text!S59)),ISNUMBER(SEARCH("(lenient)",Text!S59))),10,0)</f>
        <v>0</v>
      </c>
      <c r="AQ59" s="116">
        <f>IFERROR(IF(AND(SEARCH("(strict)",Text!T59)&gt;0,Scores!E59="Medium"),10,IF(AND(SEARCH("(strict)",Text!T59)&gt;0,Scores!E59="High"),20,0)),0)</f>
        <v>0</v>
      </c>
      <c r="AR59" s="116">
        <f t="shared" si="14"/>
        <v>0</v>
      </c>
      <c r="AS59" s="116">
        <f>IF(OR(ISNUMBER(SEARCH("(strict)",Text!T59)),ISNUMBER(SEARCH("(lenient)",Text!T59))),10,0)</f>
        <v>0</v>
      </c>
    </row>
    <row r="60" spans="1:45" ht="106.5" customHeight="1">
      <c r="A60"/>
      <c r="B60" s="3" t="s">
        <v>294</v>
      </c>
      <c r="C60" s="4" t="s">
        <v>283</v>
      </c>
      <c r="D60" s="4" t="s">
        <v>295</v>
      </c>
      <c r="E60" s="4" t="s">
        <v>47</v>
      </c>
      <c r="F60" s="4" t="s">
        <v>296</v>
      </c>
      <c r="G60" s="116">
        <f>IFERROR(IF(AND(SEARCH("(strict)",Text!H60)&gt;0,Scores!E60="Medium"),10,IF(AND(SEARCH("(strict)",Text!H60)&gt;0,Scores!E60="High"),20,0)),0)</f>
        <v>0</v>
      </c>
      <c r="H60" s="116">
        <f t="shared" si="15"/>
        <v>0</v>
      </c>
      <c r="I60" s="116">
        <f>IF(OR(ISNUMBER(SEARCH("(strict)",Text!H60)),ISNUMBER(SEARCH("(lenient)",Text!H60))),10,0)</f>
        <v>0</v>
      </c>
      <c r="J60" s="109">
        <f>IFERROR(IF(AND(SEARCH("(strict)",Text!I60)&gt;0,Scores!E60="Medium"),10,IF(AND(SEARCH("(strict)",Text!I60)&gt;0,Scores!E60="High"),20,0)),0)</f>
        <v>0</v>
      </c>
      <c r="K60" s="109">
        <f t="shared" si="16"/>
        <v>0</v>
      </c>
      <c r="L60" s="109">
        <f>IF(OR(ISNUMBER(SEARCH("(strict)",Text!I60)),ISNUMBER(SEARCH("(lenient)",Text!I60))),10,0)</f>
        <v>0</v>
      </c>
      <c r="M60" s="116">
        <f>IFERROR(IF(AND(SEARCH("(strict)",Text!J60)&gt;0,Scores!E60="Medium"),10,IF(AND(SEARCH("(strict)",Text!J60)&gt;0,Scores!E60="High"),20,0)),0)</f>
        <v>0</v>
      </c>
      <c r="N60" s="116">
        <f t="shared" si="17"/>
        <v>0</v>
      </c>
      <c r="O60" s="116">
        <f>IF(OR(ISNUMBER(SEARCH("(strict)",Text!J60)),ISNUMBER(SEARCH("(lenient)",Text!J60))),10,0)</f>
        <v>0</v>
      </c>
      <c r="P60" s="109">
        <f>IFERROR(IF(AND(SEARCH("(strict)",Text!K60)&gt;0,Scores!E60="Medium"),10,IF(AND(SEARCH("(strict)",Text!K60)&gt;0,Scores!E60="High"),20,0)),0)</f>
        <v>0</v>
      </c>
      <c r="Q60" s="109">
        <f t="shared" si="18"/>
        <v>0</v>
      </c>
      <c r="R60" s="109">
        <f>IF(OR(ISNUMBER(SEARCH("(strict)",Text!K60)),ISNUMBER(SEARCH("(lenient)",Text!K60))),10,0)</f>
        <v>0</v>
      </c>
      <c r="S60" s="116">
        <f>IFERROR(IF(AND(SEARCH("(strict)",Text!L60)&gt;0,Scores!E60="Medium"),10,IF(AND(SEARCH("(strict)",Text!L60)&gt;0,Scores!E60="High"),20,0)),0)</f>
        <v>0</v>
      </c>
      <c r="T60" s="116">
        <f t="shared" si="19"/>
        <v>0</v>
      </c>
      <c r="U60" s="116">
        <f>IF(OR(ISNUMBER(SEARCH("(strict)",Text!L60)),ISNUMBER(SEARCH("(lenient)",Text!L60))),10,0)</f>
        <v>0</v>
      </c>
      <c r="V60" s="109">
        <f>IFERROR(IF(AND(SEARCH("(strict)",Text!M60)&gt;0,Scores!E60="Medium"),10,IF(AND(SEARCH("(strict)",Text!M60)&gt;0,Scores!E60="High"),20,0)),0)</f>
        <v>0</v>
      </c>
      <c r="W60" s="109">
        <f t="shared" si="20"/>
        <v>0</v>
      </c>
      <c r="X60" s="109">
        <f>IF(OR(ISNUMBER(SEARCH("(strict)",Text!M60)),ISNUMBER(SEARCH("(lenient)",Text!M60))),10,0)</f>
        <v>0</v>
      </c>
      <c r="Y60" s="116">
        <f>IFERROR(IF(AND(SEARCH("(strict)",Text!N60)&gt;0,Scores!E60="Medium"),10,IF(AND(SEARCH("(strict)",Text!N60)&gt;0,Scores!E60="High"),20,0)),0)</f>
        <v>0</v>
      </c>
      <c r="Z60" s="116">
        <f t="shared" si="9"/>
        <v>0</v>
      </c>
      <c r="AA60" s="116">
        <f>IF(OR(ISNUMBER(SEARCH("(strict)",Text!N60)),ISNUMBER(SEARCH("(lenient)",Text!N60))),10,0)</f>
        <v>0</v>
      </c>
      <c r="AB60" s="109">
        <f>IFERROR(IF(AND(SEARCH("(strict)",Text!O60)&gt;0,Scores!E60="Medium"),10,IF(AND(SEARCH("(strict)",Text!O60)&gt;0,Scores!E60="High"),20,0)),0)</f>
        <v>0</v>
      </c>
      <c r="AC60" s="109">
        <f t="shared" si="21"/>
        <v>0</v>
      </c>
      <c r="AD60" s="109">
        <f>IF(OR(ISNUMBER(SEARCH("(strict)",Text!O60)),ISNUMBER(SEARCH("(lenient)",Text!O60))),10,0)</f>
        <v>0</v>
      </c>
      <c r="AE60" s="116">
        <f>IFERROR(IF(AND(SEARCH("(strict)",Text!P60)&gt;0,Scores!E60="Medium"),10,IF(AND(SEARCH("(strict)",Text!P60)&gt;0,Scores!E60="High"),20,0)),0)</f>
        <v>0</v>
      </c>
      <c r="AF60" s="116">
        <f t="shared" si="10"/>
        <v>0</v>
      </c>
      <c r="AG60" s="116">
        <f>IF(OR(ISNUMBER(SEARCH("(strict)",Text!P60)),ISNUMBER(SEARCH("(lenient)",Text!P60))),10,0)</f>
        <v>0</v>
      </c>
      <c r="AH60" s="109">
        <f>IFERROR(IF(AND(SEARCH("(strict)",Text!Q60)&gt;0,Scores!E60="Medium"),10,IF(AND(SEARCH("(strict)",Text!Q60)&gt;0,Scores!E60="High"),20,0)),0)</f>
        <v>0</v>
      </c>
      <c r="AI60" s="109">
        <f t="shared" si="11"/>
        <v>0</v>
      </c>
      <c r="AJ60" s="109">
        <f>IF(OR(ISNUMBER(SEARCH("(strict)",Text!Q60)),ISNUMBER(SEARCH("(lenient)",Text!Q60))),10,0)</f>
        <v>0</v>
      </c>
      <c r="AK60" s="116">
        <f>IFERROR(IF(AND(SEARCH("(strict)",Text!R60)&gt;0,Scores!E60="Medium"),10,IF(AND(SEARCH("(strict)",Text!R60)&gt;0,Scores!E60="High"),20,0)),0)</f>
        <v>0</v>
      </c>
      <c r="AL60" s="116">
        <f t="shared" si="12"/>
        <v>0</v>
      </c>
      <c r="AM60" s="116">
        <f>IF(OR(ISNUMBER(SEARCH("(strict)",Text!R60)),ISNUMBER(SEARCH("(lenient)",Text!R60))),10,0)</f>
        <v>0</v>
      </c>
      <c r="AN60" s="109">
        <f>IFERROR(IF(AND(SEARCH("(strict)",Text!S60)&gt;0,Scores!E60="Medium"),10,IF(AND(SEARCH("(strict)",Text!S60)&gt;0,Scores!E60="High"),20,0)),0)</f>
        <v>0</v>
      </c>
      <c r="AO60" s="109">
        <f t="shared" si="13"/>
        <v>0</v>
      </c>
      <c r="AP60" s="109">
        <f>IF(OR(ISNUMBER(SEARCH("(strict)",Text!S60)),ISNUMBER(SEARCH("(lenient)",Text!S60))),10,0)</f>
        <v>0</v>
      </c>
      <c r="AQ60" s="116">
        <f>IFERROR(IF(AND(SEARCH("(strict)",Text!T60)&gt;0,Scores!E60="Medium"),10,IF(AND(SEARCH("(strict)",Text!T60)&gt;0,Scores!E60="High"),20,0)),0)</f>
        <v>0</v>
      </c>
      <c r="AR60" s="116">
        <f t="shared" si="14"/>
        <v>0</v>
      </c>
      <c r="AS60" s="116">
        <f>IF(OR(ISNUMBER(SEARCH("(strict)",Text!T60)),ISNUMBER(SEARCH("(lenient)",Text!T60))),10,0)</f>
        <v>0</v>
      </c>
    </row>
    <row r="61" spans="1:45" ht="78.75" customHeight="1">
      <c r="A61"/>
      <c r="B61" s="3" t="s">
        <v>298</v>
      </c>
      <c r="C61" s="4" t="s">
        <v>283</v>
      </c>
      <c r="D61" s="4" t="s">
        <v>563</v>
      </c>
      <c r="E61" s="4" t="s">
        <v>67</v>
      </c>
      <c r="F61" s="4" t="s">
        <v>300</v>
      </c>
      <c r="G61" s="116">
        <f>IFERROR(IF(AND(SEARCH("(strict)",Text!H61)&gt;0,Scores!E61="Medium"),10,IF(AND(SEARCH("(strict)",Text!H61)&gt;0,Scores!E61="High"),20,0)),0)</f>
        <v>0</v>
      </c>
      <c r="H61" s="116">
        <f t="shared" si="15"/>
        <v>0</v>
      </c>
      <c r="I61" s="116">
        <f>IF(OR(ISNUMBER(SEARCH("(strict)",Text!H61)),ISNUMBER(SEARCH("(lenient)",Text!H61))),10,0)</f>
        <v>0</v>
      </c>
      <c r="J61" s="109">
        <f>IFERROR(IF(AND(SEARCH("(strict)",Text!I61)&gt;0,Scores!E61="Medium"),10,IF(AND(SEARCH("(strict)",Text!I61)&gt;0,Scores!E61="High"),20,0)),0)</f>
        <v>0</v>
      </c>
      <c r="K61" s="109">
        <f t="shared" si="16"/>
        <v>0</v>
      </c>
      <c r="L61" s="109">
        <f>IF(OR(ISNUMBER(SEARCH("(strict)",Text!I61)),ISNUMBER(SEARCH("(lenient)",Text!I61))),10,0)</f>
        <v>0</v>
      </c>
      <c r="M61" s="116">
        <f>IFERROR(IF(AND(SEARCH("(strict)",Text!J61)&gt;0,Scores!E61="Medium"),10,IF(AND(SEARCH("(strict)",Text!J61)&gt;0,Scores!E61="High"),20,0)),0)</f>
        <v>0</v>
      </c>
      <c r="N61" s="116">
        <f t="shared" si="17"/>
        <v>0</v>
      </c>
      <c r="O61" s="116">
        <f>IF(OR(ISNUMBER(SEARCH("(strict)",Text!J61)),ISNUMBER(SEARCH("(lenient)",Text!J61))),10,0)</f>
        <v>0</v>
      </c>
      <c r="P61" s="109">
        <f>IFERROR(IF(AND(SEARCH("(strict)",Text!K61)&gt;0,Scores!E61="Medium"),10,IF(AND(SEARCH("(strict)",Text!K61)&gt;0,Scores!E61="High"),20,0)),0)</f>
        <v>0</v>
      </c>
      <c r="Q61" s="109">
        <f t="shared" si="18"/>
        <v>0</v>
      </c>
      <c r="R61" s="109">
        <f>IF(OR(ISNUMBER(SEARCH("(strict)",Text!K61)),ISNUMBER(SEARCH("(lenient)",Text!K61))),10,0)</f>
        <v>0</v>
      </c>
      <c r="S61" s="116">
        <f>IFERROR(IF(AND(SEARCH("(strict)",Text!L61)&gt;0,Scores!E61="Medium"),10,IF(AND(SEARCH("(strict)",Text!L61)&gt;0,Scores!E61="High"),20,0)),0)</f>
        <v>0</v>
      </c>
      <c r="T61" s="116">
        <f t="shared" si="19"/>
        <v>0</v>
      </c>
      <c r="U61" s="116">
        <f>IF(OR(ISNUMBER(SEARCH("(strict)",Text!L61)),ISNUMBER(SEARCH("(lenient)",Text!L61))),10,0)</f>
        <v>0</v>
      </c>
      <c r="V61" s="109">
        <f>IFERROR(IF(AND(SEARCH("(strict)",Text!M61)&gt;0,Scores!E61="Medium"),10,IF(AND(SEARCH("(strict)",Text!M61)&gt;0,Scores!E61="High"),20,0)),0)</f>
        <v>0</v>
      </c>
      <c r="W61" s="109">
        <f t="shared" si="20"/>
        <v>0</v>
      </c>
      <c r="X61" s="109">
        <f>IF(OR(ISNUMBER(SEARCH("(strict)",Text!M61)),ISNUMBER(SEARCH("(lenient)",Text!M61))),10,0)</f>
        <v>0</v>
      </c>
      <c r="Y61" s="116">
        <f>IFERROR(IF(AND(SEARCH("(strict)",Text!N61)&gt;0,Scores!E61="Medium"),10,IF(AND(SEARCH("(strict)",Text!N61)&gt;0,Scores!E61="High"),20,0)),0)</f>
        <v>0</v>
      </c>
      <c r="Z61" s="116">
        <f t="shared" si="9"/>
        <v>0</v>
      </c>
      <c r="AA61" s="116">
        <f>IF(OR(ISNUMBER(SEARCH("(strict)",Text!N61)),ISNUMBER(SEARCH("(lenient)",Text!N61))),10,0)</f>
        <v>0</v>
      </c>
      <c r="AB61" s="109">
        <f>IFERROR(IF(AND(SEARCH("(strict)",Text!O61)&gt;0,Scores!E61="Medium"),10,IF(AND(SEARCH("(strict)",Text!O61)&gt;0,Scores!E61="High"),20,0)),0)</f>
        <v>0</v>
      </c>
      <c r="AC61" s="109">
        <f t="shared" si="21"/>
        <v>0</v>
      </c>
      <c r="AD61" s="109">
        <f>IF(OR(ISNUMBER(SEARCH("(strict)",Text!O61)),ISNUMBER(SEARCH("(lenient)",Text!O61))),10,0)</f>
        <v>0</v>
      </c>
      <c r="AE61" s="116">
        <f>IFERROR(IF(AND(SEARCH("(strict)",Text!P61)&gt;0,Scores!E61="Medium"),10,IF(AND(SEARCH("(strict)",Text!P61)&gt;0,Scores!E61="High"),20,0)),0)</f>
        <v>0</v>
      </c>
      <c r="AF61" s="116">
        <f t="shared" si="10"/>
        <v>0</v>
      </c>
      <c r="AG61" s="116">
        <f>IF(OR(ISNUMBER(SEARCH("(strict)",Text!P61)),ISNUMBER(SEARCH("(lenient)",Text!P61))),10,0)</f>
        <v>0</v>
      </c>
      <c r="AH61" s="109">
        <f>IFERROR(IF(AND(SEARCH("(strict)",Text!Q61)&gt;0,Scores!E61="Medium"),10,IF(AND(SEARCH("(strict)",Text!Q61)&gt;0,Scores!E61="High"),20,0)),0)</f>
        <v>0</v>
      </c>
      <c r="AI61" s="109">
        <f t="shared" si="11"/>
        <v>0</v>
      </c>
      <c r="AJ61" s="109">
        <f>IF(OR(ISNUMBER(SEARCH("(strict)",Text!Q61)),ISNUMBER(SEARCH("(lenient)",Text!Q61))),10,0)</f>
        <v>0</v>
      </c>
      <c r="AK61" s="116">
        <f>IFERROR(IF(AND(SEARCH("(strict)",Text!R61)&gt;0,Scores!E61="Medium"),10,IF(AND(SEARCH("(strict)",Text!R61)&gt;0,Scores!E61="High"),20,0)),0)</f>
        <v>0</v>
      </c>
      <c r="AL61" s="116">
        <f t="shared" si="12"/>
        <v>0</v>
      </c>
      <c r="AM61" s="116">
        <f>IF(OR(ISNUMBER(SEARCH("(strict)",Text!R61)),ISNUMBER(SEARCH("(lenient)",Text!R61))),10,0)</f>
        <v>0</v>
      </c>
      <c r="AN61" s="109">
        <f>IFERROR(IF(AND(SEARCH("(strict)",Text!S61)&gt;0,Scores!E61="Medium"),10,IF(AND(SEARCH("(strict)",Text!S61)&gt;0,Scores!E61="High"),20,0)),0)</f>
        <v>20</v>
      </c>
      <c r="AO61" s="109">
        <f t="shared" si="13"/>
        <v>1</v>
      </c>
      <c r="AP61" s="109">
        <f>IF(OR(ISNUMBER(SEARCH("(strict)",Text!S61)),ISNUMBER(SEARCH("(lenient)",Text!S61))),10,0)</f>
        <v>10</v>
      </c>
      <c r="AQ61" s="116">
        <f>IFERROR(IF(AND(SEARCH("(strict)",Text!T61)&gt;0,Scores!E61="Medium"),10,IF(AND(SEARCH("(strict)",Text!T61)&gt;0,Scores!E61="High"),20,0)),0)</f>
        <v>20</v>
      </c>
      <c r="AR61" s="116">
        <f t="shared" si="14"/>
        <v>1</v>
      </c>
      <c r="AS61" s="116">
        <f>IF(OR(ISNUMBER(SEARCH("(strict)",Text!T61)),ISNUMBER(SEARCH("(lenient)",Text!T61))),10,0)</f>
        <v>10</v>
      </c>
    </row>
    <row r="62" spans="1:45" ht="198.75" customHeight="1">
      <c r="A62"/>
      <c r="B62" s="3" t="s">
        <v>302</v>
      </c>
      <c r="C62" s="4" t="s">
        <v>283</v>
      </c>
      <c r="D62" s="4" t="s">
        <v>303</v>
      </c>
      <c r="E62" s="4" t="s">
        <v>47</v>
      </c>
      <c r="F62" s="4" t="s">
        <v>304</v>
      </c>
      <c r="G62" s="116">
        <f>IFERROR(IF(AND(SEARCH("(strict)",Text!H62)&gt;0,Scores!E62="Medium"),10,IF(AND(SEARCH("(strict)",Text!H62)&gt;0,Scores!E62="High"),20,0)),0)</f>
        <v>0</v>
      </c>
      <c r="H62" s="116">
        <f t="shared" si="15"/>
        <v>0</v>
      </c>
      <c r="I62" s="116">
        <f>IF(OR(ISNUMBER(SEARCH("(strict)",Text!H62)),ISNUMBER(SEARCH("(lenient)",Text!H62))),10,0)</f>
        <v>0</v>
      </c>
      <c r="J62" s="109">
        <f>IFERROR(IF(AND(SEARCH("(strict)",Text!I62)&gt;0,Scores!E62="Medium"),10,IF(AND(SEARCH("(strict)",Text!I62)&gt;0,Scores!E62="High"),20,0)),0)</f>
        <v>0</v>
      </c>
      <c r="K62" s="109">
        <f t="shared" si="16"/>
        <v>0</v>
      </c>
      <c r="L62" s="109">
        <f>IF(OR(ISNUMBER(SEARCH("(strict)",Text!I62)),ISNUMBER(SEARCH("(lenient)",Text!I62))),10,0)</f>
        <v>0</v>
      </c>
      <c r="M62" s="116">
        <f>IFERROR(IF(AND(SEARCH("(strict)",Text!J62)&gt;0,Scores!E62="Medium"),10,IF(AND(SEARCH("(strict)",Text!J62)&gt;0,Scores!E62="High"),20,0)),0)</f>
        <v>0</v>
      </c>
      <c r="N62" s="116">
        <f t="shared" si="17"/>
        <v>0</v>
      </c>
      <c r="O62" s="116">
        <f>IF(OR(ISNUMBER(SEARCH("(strict)",Text!J62)),ISNUMBER(SEARCH("(lenient)",Text!J62))),10,0)</f>
        <v>0</v>
      </c>
      <c r="P62" s="109">
        <f>IFERROR(IF(AND(SEARCH("(strict)",Text!K62)&gt;0,Scores!E62="Medium"),10,IF(AND(SEARCH("(strict)",Text!K62)&gt;0,Scores!E62="High"),20,0)),0)</f>
        <v>0</v>
      </c>
      <c r="Q62" s="109">
        <f t="shared" si="18"/>
        <v>0</v>
      </c>
      <c r="R62" s="109">
        <f>IF(OR(ISNUMBER(SEARCH("(strict)",Text!K62)),ISNUMBER(SEARCH("(lenient)",Text!K62))),10,0)</f>
        <v>0</v>
      </c>
      <c r="S62" s="116">
        <f>IFERROR(IF(AND(SEARCH("(strict)",Text!L62)&gt;0,Scores!E62="Medium"),10,IF(AND(SEARCH("(strict)",Text!L62)&gt;0,Scores!E62="High"),20,0)),0)</f>
        <v>0</v>
      </c>
      <c r="T62" s="116">
        <f t="shared" si="19"/>
        <v>0</v>
      </c>
      <c r="U62" s="116">
        <f>IF(OR(ISNUMBER(SEARCH("(strict)",Text!L62)),ISNUMBER(SEARCH("(lenient)",Text!L62))),10,0)</f>
        <v>0</v>
      </c>
      <c r="V62" s="109">
        <f>IFERROR(IF(AND(SEARCH("(strict)",Text!M62)&gt;0,Scores!E62="Medium"),10,IF(AND(SEARCH("(strict)",Text!M62)&gt;0,Scores!E62="High"),20,0)),0)</f>
        <v>0</v>
      </c>
      <c r="W62" s="109">
        <f t="shared" si="20"/>
        <v>0</v>
      </c>
      <c r="X62" s="109">
        <f>IF(OR(ISNUMBER(SEARCH("(strict)",Text!M62)),ISNUMBER(SEARCH("(lenient)",Text!M62))),10,0)</f>
        <v>0</v>
      </c>
      <c r="Y62" s="116">
        <f>IFERROR(IF(AND(SEARCH("(strict)",Text!N62)&gt;0,Scores!E62="Medium"),10,IF(AND(SEARCH("(strict)",Text!N62)&gt;0,Scores!E62="High"),20,0)),0)</f>
        <v>0</v>
      </c>
      <c r="Z62" s="116">
        <f t="shared" si="9"/>
        <v>0</v>
      </c>
      <c r="AA62" s="116">
        <f>IF(OR(ISNUMBER(SEARCH("(strict)",Text!N62)),ISNUMBER(SEARCH("(lenient)",Text!N62))),10,0)</f>
        <v>0</v>
      </c>
      <c r="AB62" s="109">
        <f>IFERROR(IF(AND(SEARCH("(strict)",Text!O62)&gt;0,Scores!E62="Medium"),10,IF(AND(SEARCH("(strict)",Text!O62)&gt;0,Scores!E62="High"),20,0)),0)</f>
        <v>0</v>
      </c>
      <c r="AC62" s="109">
        <f t="shared" si="21"/>
        <v>0</v>
      </c>
      <c r="AD62" s="109">
        <f>IF(OR(ISNUMBER(SEARCH("(strict)",Text!O62)),ISNUMBER(SEARCH("(lenient)",Text!O62))),10,0)</f>
        <v>0</v>
      </c>
      <c r="AE62" s="116">
        <f>IFERROR(IF(AND(SEARCH("(strict)",Text!P62)&gt;0,Scores!E62="Medium"),10,IF(AND(SEARCH("(strict)",Text!P62)&gt;0,Scores!E62="High"),20,0)),0)</f>
        <v>10</v>
      </c>
      <c r="AF62" s="116">
        <f t="shared" si="10"/>
        <v>0.01</v>
      </c>
      <c r="AG62" s="116">
        <f>IF(OR(ISNUMBER(SEARCH("(strict)",Text!P62)),ISNUMBER(SEARCH("(lenient)",Text!P62))),10,0)</f>
        <v>10</v>
      </c>
      <c r="AH62" s="109">
        <f>IFERROR(IF(AND(SEARCH("(strict)",Text!Q62)&gt;0,Scores!E62="Medium"),10,IF(AND(SEARCH("(strict)",Text!Q62)&gt;0,Scores!E62="High"),20,0)),0)</f>
        <v>10</v>
      </c>
      <c r="AI62" s="109">
        <f t="shared" si="11"/>
        <v>0.01</v>
      </c>
      <c r="AJ62" s="109">
        <f>IF(OR(ISNUMBER(SEARCH("(strict)",Text!Q62)),ISNUMBER(SEARCH("(lenient)",Text!Q62))),10,0)</f>
        <v>10</v>
      </c>
      <c r="AK62" s="116">
        <f>IFERROR(IF(AND(SEARCH("(strict)",Text!R62)&gt;0,Scores!E62="Medium"),10,IF(AND(SEARCH("(strict)",Text!R62)&gt;0,Scores!E62="High"),20,0)),0)</f>
        <v>10</v>
      </c>
      <c r="AL62" s="116">
        <f t="shared" si="12"/>
        <v>0.01</v>
      </c>
      <c r="AM62" s="116">
        <f>IF(OR(ISNUMBER(SEARCH("(strict)",Text!R62)),ISNUMBER(SEARCH("(lenient)",Text!R62))),10,0)</f>
        <v>10</v>
      </c>
      <c r="AN62" s="109">
        <f>IFERROR(IF(AND(SEARCH("(strict)",Text!S62)&gt;0,Scores!E62="Medium"),10,IF(AND(SEARCH("(strict)",Text!S62)&gt;0,Scores!E62="High"),20,0)),0)</f>
        <v>0</v>
      </c>
      <c r="AO62" s="109">
        <f t="shared" si="13"/>
        <v>0</v>
      </c>
      <c r="AP62" s="109">
        <f>IF(OR(ISNUMBER(SEARCH("(strict)",Text!S62)),ISNUMBER(SEARCH("(lenient)",Text!S62))),10,0)</f>
        <v>0</v>
      </c>
      <c r="AQ62" s="116">
        <f>IFERROR(IF(AND(SEARCH("(strict)",Text!T62)&gt;0,Scores!E62="Medium"),10,IF(AND(SEARCH("(strict)",Text!T62)&gt;0,Scores!E62="High"),20,0)),0)</f>
        <v>0</v>
      </c>
      <c r="AR62" s="116">
        <f t="shared" si="14"/>
        <v>0</v>
      </c>
      <c r="AS62" s="116">
        <f>IF(OR(ISNUMBER(SEARCH("(strict)",Text!T62)),ISNUMBER(SEARCH("(lenient)",Text!T62))),10,0)</f>
        <v>0</v>
      </c>
    </row>
    <row r="63" spans="1:45" ht="81" customHeight="1">
      <c r="A63"/>
      <c r="B63" s="3" t="s">
        <v>306</v>
      </c>
      <c r="C63" s="4" t="s">
        <v>283</v>
      </c>
      <c r="D63" s="5" t="s">
        <v>307</v>
      </c>
      <c r="E63" s="4" t="s">
        <v>47</v>
      </c>
      <c r="F63" s="4" t="s">
        <v>308</v>
      </c>
      <c r="G63" s="116">
        <f>IFERROR(IF(AND(SEARCH("(strict)",Text!H63)&gt;0,Scores!E63="Medium"),10,IF(AND(SEARCH("(strict)",Text!H63)&gt;0,Scores!E63="High"),20,0)),0)</f>
        <v>0</v>
      </c>
      <c r="H63" s="116">
        <f t="shared" si="15"/>
        <v>0</v>
      </c>
      <c r="I63" s="116">
        <f>IF(OR(ISNUMBER(SEARCH("(strict)",Text!H63)),ISNUMBER(SEARCH("(lenient)",Text!H63))),10,0)</f>
        <v>10</v>
      </c>
      <c r="J63" s="109">
        <f>IFERROR(IF(AND(SEARCH("(strict)",Text!I63)&gt;0,Scores!E63="Medium"),10,IF(AND(SEARCH("(strict)",Text!I63)&gt;0,Scores!E63="High"),20,0)),0)</f>
        <v>0</v>
      </c>
      <c r="K63" s="109">
        <f t="shared" si="16"/>
        <v>0</v>
      </c>
      <c r="L63" s="109">
        <f>IF(OR(ISNUMBER(SEARCH("(strict)",Text!I63)),ISNUMBER(SEARCH("(lenient)",Text!I63))),10,0)</f>
        <v>0</v>
      </c>
      <c r="M63" s="116">
        <f>IFERROR(IF(AND(SEARCH("(strict)",Text!J63)&gt;0,Scores!E63="Medium"),10,IF(AND(SEARCH("(strict)",Text!J63)&gt;0,Scores!E63="High"),20,0)),0)</f>
        <v>10</v>
      </c>
      <c r="N63" s="116">
        <f t="shared" si="17"/>
        <v>0.01</v>
      </c>
      <c r="O63" s="116">
        <f>IF(OR(ISNUMBER(SEARCH("(strict)",Text!J63)),ISNUMBER(SEARCH("(lenient)",Text!J63))),10,0)</f>
        <v>10</v>
      </c>
      <c r="P63" s="109">
        <f>IFERROR(IF(AND(SEARCH("(strict)",Text!K63)&gt;0,Scores!E63="Medium"),10,IF(AND(SEARCH("(strict)",Text!K63)&gt;0,Scores!E63="High"),20,0)),0)</f>
        <v>0</v>
      </c>
      <c r="Q63" s="109">
        <f t="shared" si="18"/>
        <v>0</v>
      </c>
      <c r="R63" s="109">
        <f>IF(OR(ISNUMBER(SEARCH("(strict)",Text!K63)),ISNUMBER(SEARCH("(lenient)",Text!K63))),10,0)</f>
        <v>0</v>
      </c>
      <c r="S63" s="116">
        <f>IFERROR(IF(AND(SEARCH("(strict)",Text!L63)&gt;0,Scores!E63="Medium"),10,IF(AND(SEARCH("(strict)",Text!L63)&gt;0,Scores!E63="High"),20,0)),0)</f>
        <v>0</v>
      </c>
      <c r="T63" s="116">
        <f t="shared" si="19"/>
        <v>0</v>
      </c>
      <c r="U63" s="116">
        <f>IF(OR(ISNUMBER(SEARCH("(strict)",Text!L63)),ISNUMBER(SEARCH("(lenient)",Text!L63))),10,0)</f>
        <v>0</v>
      </c>
      <c r="V63" s="109">
        <f>IFERROR(IF(AND(SEARCH("(strict)",Text!M63)&gt;0,Scores!E63="Medium"),10,IF(AND(SEARCH("(strict)",Text!M63)&gt;0,Scores!E63="High"),20,0)),0)</f>
        <v>0</v>
      </c>
      <c r="W63" s="109">
        <f t="shared" si="20"/>
        <v>0</v>
      </c>
      <c r="X63" s="109">
        <f>IF(OR(ISNUMBER(SEARCH("(strict)",Text!M63)),ISNUMBER(SEARCH("(lenient)",Text!M63))),10,0)</f>
        <v>0</v>
      </c>
      <c r="Y63" s="116">
        <f>IFERROR(IF(AND(SEARCH("(strict)",Text!N63)&gt;0,Scores!E63="Medium"),10,IF(AND(SEARCH("(strict)",Text!N63)&gt;0,Scores!E63="High"),20,0)),0)</f>
        <v>0</v>
      </c>
      <c r="Z63" s="116">
        <f t="shared" si="9"/>
        <v>0</v>
      </c>
      <c r="AA63" s="116">
        <f>IF(OR(ISNUMBER(SEARCH("(strict)",Text!N63)),ISNUMBER(SEARCH("(lenient)",Text!N63))),10,0)</f>
        <v>0</v>
      </c>
      <c r="AB63" s="109">
        <f>IFERROR(IF(AND(SEARCH("(strict)",Text!O63)&gt;0,Scores!E63="Medium"),10,IF(AND(SEARCH("(strict)",Text!O63)&gt;0,Scores!E63="High"),20,0)),0)</f>
        <v>0</v>
      </c>
      <c r="AC63" s="109">
        <f t="shared" si="21"/>
        <v>0</v>
      </c>
      <c r="AD63" s="109">
        <f>IF(OR(ISNUMBER(SEARCH("(strict)",Text!O63)),ISNUMBER(SEARCH("(lenient)",Text!O63))),10,0)</f>
        <v>0</v>
      </c>
      <c r="AE63" s="116">
        <f>IFERROR(IF(AND(SEARCH("(strict)",Text!P63)&gt;0,Scores!E63="Medium"),10,IF(AND(SEARCH("(strict)",Text!P63)&gt;0,Scores!E63="High"),20,0)),0)</f>
        <v>0</v>
      </c>
      <c r="AF63" s="116">
        <f t="shared" si="10"/>
        <v>0</v>
      </c>
      <c r="AG63" s="116">
        <f>IF(OR(ISNUMBER(SEARCH("(strict)",Text!P63)),ISNUMBER(SEARCH("(lenient)",Text!P63))),10,0)</f>
        <v>0</v>
      </c>
      <c r="AH63" s="109">
        <f>IFERROR(IF(AND(SEARCH("(strict)",Text!Q63)&gt;0,Scores!E63="Medium"),10,IF(AND(SEARCH("(strict)",Text!Q63)&gt;0,Scores!E63="High"),20,0)),0)</f>
        <v>0</v>
      </c>
      <c r="AI63" s="109">
        <f t="shared" si="11"/>
        <v>0</v>
      </c>
      <c r="AJ63" s="109">
        <f>IF(OR(ISNUMBER(SEARCH("(strict)",Text!Q63)),ISNUMBER(SEARCH("(lenient)",Text!Q63))),10,0)</f>
        <v>0</v>
      </c>
      <c r="AK63" s="116">
        <f>IFERROR(IF(AND(SEARCH("(strict)",Text!R63)&gt;0,Scores!E63="Medium"),10,IF(AND(SEARCH("(strict)",Text!R63)&gt;0,Scores!E63="High"),20,0)),0)</f>
        <v>0</v>
      </c>
      <c r="AL63" s="116">
        <f t="shared" si="12"/>
        <v>0</v>
      </c>
      <c r="AM63" s="116">
        <f>IF(OR(ISNUMBER(SEARCH("(strict)",Text!R63)),ISNUMBER(SEARCH("(lenient)",Text!R63))),10,0)</f>
        <v>0</v>
      </c>
      <c r="AN63" s="109">
        <f>IFERROR(IF(AND(SEARCH("(strict)",Text!S63)&gt;0,Scores!E63="Medium"),10,IF(AND(SEARCH("(strict)",Text!S63)&gt;0,Scores!E63="High"),20,0)),0)</f>
        <v>0</v>
      </c>
      <c r="AO63" s="109">
        <f t="shared" si="13"/>
        <v>0</v>
      </c>
      <c r="AP63" s="109">
        <f>IF(OR(ISNUMBER(SEARCH("(strict)",Text!S63)),ISNUMBER(SEARCH("(lenient)",Text!S63))),10,0)</f>
        <v>0</v>
      </c>
      <c r="AQ63" s="116">
        <f>IFERROR(IF(AND(SEARCH("(strict)",Text!T63)&gt;0,Scores!E63="Medium"),10,IF(AND(SEARCH("(strict)",Text!T63)&gt;0,Scores!E63="High"),20,0)),0)</f>
        <v>0</v>
      </c>
      <c r="AR63" s="116">
        <f t="shared" si="14"/>
        <v>0</v>
      </c>
      <c r="AS63" s="116">
        <f>IF(OR(ISNUMBER(SEARCH("(strict)",Text!T63)),ISNUMBER(SEARCH("(lenient)",Text!T63))),10,0)</f>
        <v>0</v>
      </c>
    </row>
    <row r="64" spans="1:45" ht="41.4">
      <c r="A64"/>
      <c r="B64" s="3" t="s">
        <v>310</v>
      </c>
      <c r="C64" s="4" t="s">
        <v>283</v>
      </c>
      <c r="D64" s="5" t="s">
        <v>311</v>
      </c>
      <c r="E64" s="4" t="s">
        <v>47</v>
      </c>
      <c r="F64" s="4" t="s">
        <v>312</v>
      </c>
      <c r="G64" s="116">
        <f>IFERROR(IF(AND(SEARCH("(strict)",Text!H64)&gt;0,Scores!E64="Medium"),10,IF(AND(SEARCH("(strict)",Text!H64)&gt;0,Scores!E64="High"),20,0)),0)</f>
        <v>0</v>
      </c>
      <c r="H64" s="116">
        <f t="shared" si="15"/>
        <v>0</v>
      </c>
      <c r="I64" s="116">
        <f>IF(OR(ISNUMBER(SEARCH("(strict)",Text!H64)),ISNUMBER(SEARCH("(lenient)",Text!H64))),10,0)</f>
        <v>0</v>
      </c>
      <c r="J64" s="109">
        <f>IFERROR(IF(AND(SEARCH("(strict)",Text!I64)&gt;0,Scores!E64="Medium"),10,IF(AND(SEARCH("(strict)",Text!I64)&gt;0,Scores!E64="High"),20,0)),0)</f>
        <v>0</v>
      </c>
      <c r="K64" s="109">
        <f t="shared" si="16"/>
        <v>0</v>
      </c>
      <c r="L64" s="109">
        <f>IF(OR(ISNUMBER(SEARCH("(strict)",Text!I64)),ISNUMBER(SEARCH("(lenient)",Text!I64))),10,0)</f>
        <v>0</v>
      </c>
      <c r="M64" s="116">
        <f>IFERROR(IF(AND(SEARCH("(strict)",Text!J64)&gt;0,Scores!E64="Medium"),10,IF(AND(SEARCH("(strict)",Text!J64)&gt;0,Scores!E64="High"),20,0)),0)</f>
        <v>0</v>
      </c>
      <c r="N64" s="116">
        <f t="shared" si="17"/>
        <v>0</v>
      </c>
      <c r="O64" s="116">
        <f>IF(OR(ISNUMBER(SEARCH("(strict)",Text!J64)),ISNUMBER(SEARCH("(lenient)",Text!J64))),10,0)</f>
        <v>0</v>
      </c>
      <c r="P64" s="109">
        <f>IFERROR(IF(AND(SEARCH("(strict)",Text!K64)&gt;0,Scores!E64="Medium"),10,IF(AND(SEARCH("(strict)",Text!K64)&gt;0,Scores!E64="High"),20,0)),0)</f>
        <v>0</v>
      </c>
      <c r="Q64" s="109">
        <f t="shared" si="18"/>
        <v>0</v>
      </c>
      <c r="R64" s="109">
        <f>IF(OR(ISNUMBER(SEARCH("(strict)",Text!K64)),ISNUMBER(SEARCH("(lenient)",Text!K64))),10,0)</f>
        <v>0</v>
      </c>
      <c r="S64" s="116">
        <f>IFERROR(IF(AND(SEARCH("(strict)",Text!L64)&gt;0,Scores!E64="Medium"),10,IF(AND(SEARCH("(strict)",Text!L64)&gt;0,Scores!E64="High"),20,0)),0)</f>
        <v>0</v>
      </c>
      <c r="T64" s="116">
        <f t="shared" si="19"/>
        <v>0</v>
      </c>
      <c r="U64" s="116">
        <f>IF(OR(ISNUMBER(SEARCH("(strict)",Text!L64)),ISNUMBER(SEARCH("(lenient)",Text!L64))),10,0)</f>
        <v>0</v>
      </c>
      <c r="V64" s="109">
        <f>IFERROR(IF(AND(SEARCH("(strict)",Text!M64)&gt;0,Scores!E64="Medium"),10,IF(AND(SEARCH("(strict)",Text!M64)&gt;0,Scores!E64="High"),20,0)),0)</f>
        <v>0</v>
      </c>
      <c r="W64" s="109">
        <f t="shared" si="20"/>
        <v>0</v>
      </c>
      <c r="X64" s="109">
        <f>IF(OR(ISNUMBER(SEARCH("(strict)",Text!M64)),ISNUMBER(SEARCH("(lenient)",Text!M64))),10,0)</f>
        <v>0</v>
      </c>
      <c r="Y64" s="116">
        <f>IFERROR(IF(AND(SEARCH("(strict)",Text!N64)&gt;0,Scores!E64="Medium"),10,IF(AND(SEARCH("(strict)",Text!N64)&gt;0,Scores!E64="High"),20,0)),0)</f>
        <v>0</v>
      </c>
      <c r="Z64" s="116">
        <f t="shared" si="9"/>
        <v>0</v>
      </c>
      <c r="AA64" s="116">
        <f>IF(OR(ISNUMBER(SEARCH("(strict)",Text!N64)),ISNUMBER(SEARCH("(lenient)",Text!N64))),10,0)</f>
        <v>0</v>
      </c>
      <c r="AB64" s="109">
        <f>IFERROR(IF(AND(SEARCH("(strict)",Text!O64)&gt;0,Scores!E64="Medium"),10,IF(AND(SEARCH("(strict)",Text!O64)&gt;0,Scores!E64="High"),20,0)),0)</f>
        <v>0</v>
      </c>
      <c r="AC64" s="109">
        <f t="shared" si="21"/>
        <v>0</v>
      </c>
      <c r="AD64" s="109">
        <f>IF(OR(ISNUMBER(SEARCH("(strict)",Text!O64)),ISNUMBER(SEARCH("(lenient)",Text!O64))),10,0)</f>
        <v>0</v>
      </c>
      <c r="AE64" s="116">
        <f>IFERROR(IF(AND(SEARCH("(strict)",Text!P64)&gt;0,Scores!E64="Medium"),10,IF(AND(SEARCH("(strict)",Text!P64)&gt;0,Scores!E64="High"),20,0)),0)</f>
        <v>0</v>
      </c>
      <c r="AF64" s="116">
        <f t="shared" si="10"/>
        <v>0</v>
      </c>
      <c r="AG64" s="116">
        <f>IF(OR(ISNUMBER(SEARCH("(strict)",Text!P64)),ISNUMBER(SEARCH("(lenient)",Text!P64))),10,0)</f>
        <v>0</v>
      </c>
      <c r="AH64" s="109">
        <f>IFERROR(IF(AND(SEARCH("(strict)",Text!Q64)&gt;0,Scores!E64="Medium"),10,IF(AND(SEARCH("(strict)",Text!Q64)&gt;0,Scores!E64="High"),20,0)),0)</f>
        <v>0</v>
      </c>
      <c r="AI64" s="109">
        <f t="shared" si="11"/>
        <v>0</v>
      </c>
      <c r="AJ64" s="109">
        <f>IF(OR(ISNUMBER(SEARCH("(strict)",Text!Q64)),ISNUMBER(SEARCH("(lenient)",Text!Q64))),10,0)</f>
        <v>0</v>
      </c>
      <c r="AK64" s="116">
        <f>IFERROR(IF(AND(SEARCH("(strict)",Text!R64)&gt;0,Scores!E64="Medium"),10,IF(AND(SEARCH("(strict)",Text!R64)&gt;0,Scores!E64="High"),20,0)),0)</f>
        <v>0</v>
      </c>
      <c r="AL64" s="116">
        <f t="shared" si="12"/>
        <v>0</v>
      </c>
      <c r="AM64" s="116">
        <f>IF(OR(ISNUMBER(SEARCH("(strict)",Text!R64)),ISNUMBER(SEARCH("(lenient)",Text!R64))),10,0)</f>
        <v>0</v>
      </c>
      <c r="AN64" s="109">
        <f>IFERROR(IF(AND(SEARCH("(strict)",Text!S64)&gt;0,Scores!E64="Medium"),10,IF(AND(SEARCH("(strict)",Text!S64)&gt;0,Scores!E64="High"),20,0)),0)</f>
        <v>0</v>
      </c>
      <c r="AO64" s="109">
        <f t="shared" si="13"/>
        <v>0</v>
      </c>
      <c r="AP64" s="109">
        <f>IF(OR(ISNUMBER(SEARCH("(strict)",Text!S64)),ISNUMBER(SEARCH("(lenient)",Text!S64))),10,0)</f>
        <v>0</v>
      </c>
      <c r="AQ64" s="116">
        <f>IFERROR(IF(AND(SEARCH("(strict)",Text!T64)&gt;0,Scores!E64="Medium"),10,IF(AND(SEARCH("(strict)",Text!T64)&gt;0,Scores!E64="High"),20,0)),0)</f>
        <v>0</v>
      </c>
      <c r="AR64" s="116">
        <f t="shared" si="14"/>
        <v>0</v>
      </c>
      <c r="AS64" s="116">
        <f>IF(OR(ISNUMBER(SEARCH("(strict)",Text!T64)),ISNUMBER(SEARCH("(lenient)",Text!T64))),10,0)</f>
        <v>0</v>
      </c>
    </row>
    <row r="65" spans="1:45" ht="54" customHeight="1">
      <c r="A65"/>
      <c r="B65" s="3" t="s">
        <v>314</v>
      </c>
      <c r="C65" s="4" t="s">
        <v>283</v>
      </c>
      <c r="D65" s="5" t="s">
        <v>315</v>
      </c>
      <c r="E65" s="4" t="s">
        <v>47</v>
      </c>
      <c r="F65" s="4" t="s">
        <v>316</v>
      </c>
      <c r="G65" s="116">
        <f>IFERROR(IF(AND(SEARCH("(strict)",Text!H65)&gt;0,Scores!E65="Medium"),10,IF(AND(SEARCH("(strict)",Text!H65)&gt;0,Scores!E65="High"),20,0)),0)</f>
        <v>0</v>
      </c>
      <c r="H65" s="116">
        <f t="shared" si="15"/>
        <v>0</v>
      </c>
      <c r="I65" s="116">
        <f>IF(OR(ISNUMBER(SEARCH("(strict)",Text!H65)),ISNUMBER(SEARCH("(lenient)",Text!H65))),10,0)</f>
        <v>0</v>
      </c>
      <c r="J65" s="109">
        <f>IFERROR(IF(AND(SEARCH("(strict)",Text!I65)&gt;0,Scores!E65="Medium"),10,IF(AND(SEARCH("(strict)",Text!I65)&gt;0,Scores!E65="High"),20,0)),0)</f>
        <v>0</v>
      </c>
      <c r="K65" s="109">
        <f t="shared" si="16"/>
        <v>0</v>
      </c>
      <c r="L65" s="109">
        <f>IF(OR(ISNUMBER(SEARCH("(strict)",Text!I65)),ISNUMBER(SEARCH("(lenient)",Text!I65))),10,0)</f>
        <v>0</v>
      </c>
      <c r="M65" s="116">
        <f>IFERROR(IF(AND(SEARCH("(strict)",Text!J65)&gt;0,Scores!E65="Medium"),10,IF(AND(SEARCH("(strict)",Text!J65)&gt;0,Scores!E65="High"),20,0)),0)</f>
        <v>0</v>
      </c>
      <c r="N65" s="116">
        <f t="shared" si="17"/>
        <v>0</v>
      </c>
      <c r="O65" s="116">
        <f>IF(OR(ISNUMBER(SEARCH("(strict)",Text!J65)),ISNUMBER(SEARCH("(lenient)",Text!J65))),10,0)</f>
        <v>0</v>
      </c>
      <c r="P65" s="109">
        <f>IFERROR(IF(AND(SEARCH("(strict)",Text!K65)&gt;0,Scores!E65="Medium"),10,IF(AND(SEARCH("(strict)",Text!K65)&gt;0,Scores!E65="High"),20,0)),0)</f>
        <v>0</v>
      </c>
      <c r="Q65" s="109">
        <f t="shared" si="18"/>
        <v>0</v>
      </c>
      <c r="R65" s="109">
        <f>IF(OR(ISNUMBER(SEARCH("(strict)",Text!K65)),ISNUMBER(SEARCH("(lenient)",Text!K65))),10,0)</f>
        <v>0</v>
      </c>
      <c r="S65" s="116">
        <f>IFERROR(IF(AND(SEARCH("(strict)",Text!L65)&gt;0,Scores!E65="Medium"),10,IF(AND(SEARCH("(strict)",Text!L65)&gt;0,Scores!E65="High"),20,0)),0)</f>
        <v>0</v>
      </c>
      <c r="T65" s="116">
        <f t="shared" si="19"/>
        <v>0</v>
      </c>
      <c r="U65" s="116">
        <f>IF(OR(ISNUMBER(SEARCH("(strict)",Text!L65)),ISNUMBER(SEARCH("(lenient)",Text!L65))),10,0)</f>
        <v>0</v>
      </c>
      <c r="V65" s="109">
        <f>IFERROR(IF(AND(SEARCH("(strict)",Text!M65)&gt;0,Scores!E65="Medium"),10,IF(AND(SEARCH("(strict)",Text!M65)&gt;0,Scores!E65="High"),20,0)),0)</f>
        <v>0</v>
      </c>
      <c r="W65" s="109">
        <f t="shared" si="20"/>
        <v>0</v>
      </c>
      <c r="X65" s="109">
        <f>IF(OR(ISNUMBER(SEARCH("(strict)",Text!M65)),ISNUMBER(SEARCH("(lenient)",Text!M65))),10,0)</f>
        <v>0</v>
      </c>
      <c r="Y65" s="116">
        <f>IFERROR(IF(AND(SEARCH("(strict)",Text!N65)&gt;0,Scores!E65="Medium"),10,IF(AND(SEARCH("(strict)",Text!N65)&gt;0,Scores!E65="High"),20,0)),0)</f>
        <v>0</v>
      </c>
      <c r="Z65" s="116">
        <f t="shared" si="9"/>
        <v>0</v>
      </c>
      <c r="AA65" s="116">
        <f>IF(OR(ISNUMBER(SEARCH("(strict)",Text!N65)),ISNUMBER(SEARCH("(lenient)",Text!N65))),10,0)</f>
        <v>0</v>
      </c>
      <c r="AB65" s="109">
        <f>IFERROR(IF(AND(SEARCH("(strict)",Text!O65)&gt;0,Scores!E65="Medium"),10,IF(AND(SEARCH("(strict)",Text!O65)&gt;0,Scores!E65="High"),20,0)),0)</f>
        <v>0</v>
      </c>
      <c r="AC65" s="109">
        <f t="shared" si="21"/>
        <v>0</v>
      </c>
      <c r="AD65" s="109">
        <f>IF(OR(ISNUMBER(SEARCH("(strict)",Text!O65)),ISNUMBER(SEARCH("(lenient)",Text!O65))),10,0)</f>
        <v>0</v>
      </c>
      <c r="AE65" s="116">
        <f>IFERROR(IF(AND(SEARCH("(strict)",Text!P65)&gt;0,Scores!E65="Medium"),10,IF(AND(SEARCH("(strict)",Text!P65)&gt;0,Scores!E65="High"),20,0)),0)</f>
        <v>0</v>
      </c>
      <c r="AF65" s="116">
        <f t="shared" si="10"/>
        <v>0</v>
      </c>
      <c r="AG65" s="116">
        <f>IF(OR(ISNUMBER(SEARCH("(strict)",Text!P65)),ISNUMBER(SEARCH("(lenient)",Text!P65))),10,0)</f>
        <v>0</v>
      </c>
      <c r="AH65" s="109">
        <f>IFERROR(IF(AND(SEARCH("(strict)",Text!Q65)&gt;0,Scores!E65="Medium"),10,IF(AND(SEARCH("(strict)",Text!Q65)&gt;0,Scores!E65="High"),20,0)),0)</f>
        <v>0</v>
      </c>
      <c r="AI65" s="109">
        <f t="shared" si="11"/>
        <v>0</v>
      </c>
      <c r="AJ65" s="109">
        <f>IF(OR(ISNUMBER(SEARCH("(strict)",Text!Q65)),ISNUMBER(SEARCH("(lenient)",Text!Q65))),10,0)</f>
        <v>0</v>
      </c>
      <c r="AK65" s="116">
        <f>IFERROR(IF(AND(SEARCH("(strict)",Text!R65)&gt;0,Scores!E65="Medium"),10,IF(AND(SEARCH("(strict)",Text!R65)&gt;0,Scores!E65="High"),20,0)),0)</f>
        <v>0</v>
      </c>
      <c r="AL65" s="116">
        <f t="shared" si="12"/>
        <v>0</v>
      </c>
      <c r="AM65" s="116">
        <f>IF(OR(ISNUMBER(SEARCH("(strict)",Text!R65)),ISNUMBER(SEARCH("(lenient)",Text!R65))),10,0)</f>
        <v>0</v>
      </c>
      <c r="AN65" s="109">
        <f>IFERROR(IF(AND(SEARCH("(strict)",Text!S65)&gt;0,Scores!E65="Medium"),10,IF(AND(SEARCH("(strict)",Text!S65)&gt;0,Scores!E65="High"),20,0)),0)</f>
        <v>0</v>
      </c>
      <c r="AO65" s="109">
        <f t="shared" si="13"/>
        <v>0</v>
      </c>
      <c r="AP65" s="109">
        <f>IF(OR(ISNUMBER(SEARCH("(strict)",Text!S65)),ISNUMBER(SEARCH("(lenient)",Text!S65))),10,0)</f>
        <v>0</v>
      </c>
      <c r="AQ65" s="116">
        <f>IFERROR(IF(AND(SEARCH("(strict)",Text!T65)&gt;0,Scores!E65="Medium"),10,IF(AND(SEARCH("(strict)",Text!T65)&gt;0,Scores!E65="High"),20,0)),0)</f>
        <v>10</v>
      </c>
      <c r="AR65" s="116">
        <f t="shared" si="14"/>
        <v>0.01</v>
      </c>
      <c r="AS65" s="116">
        <f>IF(OR(ISNUMBER(SEARCH("(strict)",Text!T65)),ISNUMBER(SEARCH("(lenient)",Text!T65))),10,0)</f>
        <v>10</v>
      </c>
    </row>
    <row r="66" spans="1:45" ht="39.75" customHeight="1">
      <c r="A66"/>
      <c r="B66" s="3" t="s">
        <v>318</v>
      </c>
      <c r="C66" s="4" t="s">
        <v>283</v>
      </c>
      <c r="D66" s="5" t="s">
        <v>319</v>
      </c>
      <c r="E66" s="4" t="s">
        <v>47</v>
      </c>
      <c r="F66" s="4" t="s">
        <v>320</v>
      </c>
      <c r="G66" s="116">
        <f>IFERROR(IF(AND(SEARCH("(strict)",Text!H66)&gt;0,Scores!E66="Medium"),10,IF(AND(SEARCH("(strict)",Text!H66)&gt;0,Scores!E66="High"),20,0)),0)</f>
        <v>0</v>
      </c>
      <c r="H66" s="116">
        <f t="shared" si="15"/>
        <v>0</v>
      </c>
      <c r="I66" s="116">
        <f>IF(OR(ISNUMBER(SEARCH("(strict)",Text!H66)),ISNUMBER(SEARCH("(lenient)",Text!H66))),10,0)</f>
        <v>0</v>
      </c>
      <c r="J66" s="109">
        <f>IFERROR(IF(AND(SEARCH("(strict)",Text!I66)&gt;0,Scores!E66="Medium"),10,IF(AND(SEARCH("(strict)",Text!I66)&gt;0,Scores!E66="High"),20,0)),0)</f>
        <v>0</v>
      </c>
      <c r="K66" s="109">
        <f t="shared" si="16"/>
        <v>0</v>
      </c>
      <c r="L66" s="109">
        <f>IF(OR(ISNUMBER(SEARCH("(strict)",Text!I66)),ISNUMBER(SEARCH("(lenient)",Text!I66))),10,0)</f>
        <v>0</v>
      </c>
      <c r="M66" s="116">
        <f>IFERROR(IF(AND(SEARCH("(strict)",Text!J66)&gt;0,Scores!E66="Medium"),10,IF(AND(SEARCH("(strict)",Text!J66)&gt;0,Scores!E66="High"),20,0)),0)</f>
        <v>0</v>
      </c>
      <c r="N66" s="116">
        <f t="shared" si="17"/>
        <v>0</v>
      </c>
      <c r="O66" s="116">
        <f>IF(OR(ISNUMBER(SEARCH("(strict)",Text!J66)),ISNUMBER(SEARCH("(lenient)",Text!J66))),10,0)</f>
        <v>0</v>
      </c>
      <c r="P66" s="109">
        <f>IFERROR(IF(AND(SEARCH("(strict)",Text!K66)&gt;0,Scores!E66="Medium"),10,IF(AND(SEARCH("(strict)",Text!K66)&gt;0,Scores!E66="High"),20,0)),0)</f>
        <v>0</v>
      </c>
      <c r="Q66" s="109">
        <f t="shared" si="18"/>
        <v>0</v>
      </c>
      <c r="R66" s="109">
        <f>IF(OR(ISNUMBER(SEARCH("(strict)",Text!K66)),ISNUMBER(SEARCH("(lenient)",Text!K66))),10,0)</f>
        <v>0</v>
      </c>
      <c r="S66" s="116">
        <f>IFERROR(IF(AND(SEARCH("(strict)",Text!L66)&gt;0,Scores!E66="Medium"),10,IF(AND(SEARCH("(strict)",Text!L66)&gt;0,Scores!E66="High"),20,0)),0)</f>
        <v>0</v>
      </c>
      <c r="T66" s="116">
        <f t="shared" si="19"/>
        <v>0</v>
      </c>
      <c r="U66" s="116">
        <f>IF(OR(ISNUMBER(SEARCH("(strict)",Text!L66)),ISNUMBER(SEARCH("(lenient)",Text!L66))),10,0)</f>
        <v>0</v>
      </c>
      <c r="V66" s="109">
        <f>IFERROR(IF(AND(SEARCH("(strict)",Text!M66)&gt;0,Scores!E66="Medium"),10,IF(AND(SEARCH("(strict)",Text!M66)&gt;0,Scores!E66="High"),20,0)),0)</f>
        <v>0</v>
      </c>
      <c r="W66" s="109">
        <f t="shared" si="20"/>
        <v>0</v>
      </c>
      <c r="X66" s="109">
        <f>IF(OR(ISNUMBER(SEARCH("(strict)",Text!M66)),ISNUMBER(SEARCH("(lenient)",Text!M66))),10,0)</f>
        <v>0</v>
      </c>
      <c r="Y66" s="116">
        <f>IFERROR(IF(AND(SEARCH("(strict)",Text!N66)&gt;0,Scores!E66="Medium"),10,IF(AND(SEARCH("(strict)",Text!N66)&gt;0,Scores!E66="High"),20,0)),0)</f>
        <v>0</v>
      </c>
      <c r="Z66" s="116">
        <f t="shared" si="9"/>
        <v>0</v>
      </c>
      <c r="AA66" s="116">
        <f>IF(OR(ISNUMBER(SEARCH("(strict)",Text!N66)),ISNUMBER(SEARCH("(lenient)",Text!N66))),10,0)</f>
        <v>0</v>
      </c>
      <c r="AB66" s="109">
        <f>IFERROR(IF(AND(SEARCH("(strict)",Text!O66)&gt;0,Scores!E66="Medium"),10,IF(AND(SEARCH("(strict)",Text!O66)&gt;0,Scores!E66="High"),20,0)),0)</f>
        <v>0</v>
      </c>
      <c r="AC66" s="109">
        <f t="shared" si="21"/>
        <v>0</v>
      </c>
      <c r="AD66" s="109">
        <f>IF(OR(ISNUMBER(SEARCH("(strict)",Text!O66)),ISNUMBER(SEARCH("(lenient)",Text!O66))),10,0)</f>
        <v>0</v>
      </c>
      <c r="AE66" s="116">
        <f>IFERROR(IF(AND(SEARCH("(strict)",Text!P66)&gt;0,Scores!E66="Medium"),10,IF(AND(SEARCH("(strict)",Text!P66)&gt;0,Scores!E66="High"),20,0)),0)</f>
        <v>0</v>
      </c>
      <c r="AF66" s="116">
        <f t="shared" si="10"/>
        <v>0</v>
      </c>
      <c r="AG66" s="116">
        <f>IF(OR(ISNUMBER(SEARCH("(strict)",Text!P66)),ISNUMBER(SEARCH("(lenient)",Text!P66))),10,0)</f>
        <v>0</v>
      </c>
      <c r="AH66" s="109">
        <f>IFERROR(IF(AND(SEARCH("(strict)",Text!Q66)&gt;0,Scores!E66="Medium"),10,IF(AND(SEARCH("(strict)",Text!Q66)&gt;0,Scores!E66="High"),20,0)),0)</f>
        <v>0</v>
      </c>
      <c r="AI66" s="109">
        <f t="shared" si="11"/>
        <v>0</v>
      </c>
      <c r="AJ66" s="109">
        <f>IF(OR(ISNUMBER(SEARCH("(strict)",Text!Q66)),ISNUMBER(SEARCH("(lenient)",Text!Q66))),10,0)</f>
        <v>0</v>
      </c>
      <c r="AK66" s="116">
        <f>IFERROR(IF(AND(SEARCH("(strict)",Text!R66)&gt;0,Scores!E66="Medium"),10,IF(AND(SEARCH("(strict)",Text!R66)&gt;0,Scores!E66="High"),20,0)),0)</f>
        <v>0</v>
      </c>
      <c r="AL66" s="116">
        <f t="shared" si="12"/>
        <v>0</v>
      </c>
      <c r="AM66" s="116">
        <f>IF(OR(ISNUMBER(SEARCH("(strict)",Text!R66)),ISNUMBER(SEARCH("(lenient)",Text!R66))),10,0)</f>
        <v>0</v>
      </c>
      <c r="AN66" s="109">
        <f>IFERROR(IF(AND(SEARCH("(strict)",Text!S66)&gt;0,Scores!E66="Medium"),10,IF(AND(SEARCH("(strict)",Text!S66)&gt;0,Scores!E66="High"),20,0)),0)</f>
        <v>10</v>
      </c>
      <c r="AO66" s="109">
        <f t="shared" si="13"/>
        <v>0.01</v>
      </c>
      <c r="AP66" s="109">
        <f>IF(OR(ISNUMBER(SEARCH("(strict)",Text!S66)),ISNUMBER(SEARCH("(lenient)",Text!S66))),10,0)</f>
        <v>10</v>
      </c>
      <c r="AQ66" s="116">
        <f>IFERROR(IF(AND(SEARCH("(strict)",Text!T66)&gt;0,Scores!E66="Medium"),10,IF(AND(SEARCH("(strict)",Text!T66)&gt;0,Scores!E66="High"),20,0)),0)</f>
        <v>0</v>
      </c>
      <c r="AR66" s="116">
        <f t="shared" si="14"/>
        <v>0</v>
      </c>
      <c r="AS66" s="116">
        <f>IF(OR(ISNUMBER(SEARCH("(strict)",Text!T66)),ISNUMBER(SEARCH("(lenient)",Text!T66))),10,0)</f>
        <v>0</v>
      </c>
    </row>
    <row r="67" spans="1:45" ht="41.4">
      <c r="A67"/>
      <c r="B67" s="3" t="s">
        <v>323</v>
      </c>
      <c r="C67" s="4" t="s">
        <v>283</v>
      </c>
      <c r="D67" s="5" t="s">
        <v>324</v>
      </c>
      <c r="E67" s="4" t="s">
        <v>47</v>
      </c>
      <c r="F67" s="4" t="s">
        <v>325</v>
      </c>
      <c r="G67" s="116">
        <f>IFERROR(IF(AND(SEARCH("(strict)",Text!H67)&gt;0,Scores!E67="Medium"),10,IF(AND(SEARCH("(strict)",Text!H67)&gt;0,Scores!E67="High"),20,0)),0)</f>
        <v>0</v>
      </c>
      <c r="H67" s="116">
        <f t="shared" ref="H67:H98" si="22">IF(G67&gt;0,IF(UPPER(CLEAN($E67))="HIGH",1,IF(UPPER(CLEAN($E67))="MEDIUM",0.01,"ERROR")),0)</f>
        <v>0</v>
      </c>
      <c r="I67" s="116">
        <f>IF(OR(ISNUMBER(SEARCH("(strict)",Text!H67)),ISNUMBER(SEARCH("(lenient)",Text!H67))),10,0)</f>
        <v>0</v>
      </c>
      <c r="J67" s="109">
        <f>IFERROR(IF(AND(SEARCH("(strict)",Text!I67)&gt;0,Scores!E67="Medium"),10,IF(AND(SEARCH("(strict)",Text!I67)&gt;0,Scores!E67="High"),20,0)),0)</f>
        <v>0</v>
      </c>
      <c r="K67" s="109">
        <f t="shared" ref="K67:K98" si="23">IF(J67&gt;0,IF(UPPER(CLEAN($E67))="HIGH",1,IF(UPPER(CLEAN($E67))="MEDIUM",0.01,"ERROR")),0)</f>
        <v>0</v>
      </c>
      <c r="L67" s="109">
        <f>IF(OR(ISNUMBER(SEARCH("(strict)",Text!I67)),ISNUMBER(SEARCH("(lenient)",Text!I67))),10,0)</f>
        <v>0</v>
      </c>
      <c r="M67" s="116">
        <f>IFERROR(IF(AND(SEARCH("(strict)",Text!J67)&gt;0,Scores!E67="Medium"),10,IF(AND(SEARCH("(strict)",Text!J67)&gt;0,Scores!E67="High"),20,0)),0)</f>
        <v>0</v>
      </c>
      <c r="N67" s="116">
        <f t="shared" ref="N67:N98" si="24">IF(M67&gt;0,IF(UPPER(CLEAN($E67))="HIGH",1,IF(UPPER(CLEAN($E67))="MEDIUM",0.01,"ERROR")),0)</f>
        <v>0</v>
      </c>
      <c r="O67" s="116">
        <f>IF(OR(ISNUMBER(SEARCH("(strict)",Text!J67)),ISNUMBER(SEARCH("(lenient)",Text!J67))),10,0)</f>
        <v>0</v>
      </c>
      <c r="P67" s="109">
        <f>IFERROR(IF(AND(SEARCH("(strict)",Text!K67)&gt;0,Scores!E67="Medium"),10,IF(AND(SEARCH("(strict)",Text!K67)&gt;0,Scores!E67="High"),20,0)),0)</f>
        <v>0</v>
      </c>
      <c r="Q67" s="109">
        <f t="shared" ref="Q67:Q98" si="25">IF(P67&gt;0,IF(UPPER(CLEAN($E67))="HIGH",1,IF(UPPER(CLEAN($E67))="MEDIUM",0.01,"ERROR")),0)</f>
        <v>0</v>
      </c>
      <c r="R67" s="109">
        <f>IF(OR(ISNUMBER(SEARCH("(strict)",Text!K67)),ISNUMBER(SEARCH("(lenient)",Text!K67))),10,0)</f>
        <v>0</v>
      </c>
      <c r="S67" s="116">
        <f>IFERROR(IF(AND(SEARCH("(strict)",Text!L67)&gt;0,Scores!E67="Medium"),10,IF(AND(SEARCH("(strict)",Text!L67)&gt;0,Scores!E67="High"),20,0)),0)</f>
        <v>0</v>
      </c>
      <c r="T67" s="116">
        <f t="shared" ref="T67:T98" si="26">IF(S67&gt;0,IF(UPPER(CLEAN($E67))="HIGH",1,IF(UPPER(CLEAN($E67))="MEDIUM",0.01,"ERROR")),0)</f>
        <v>0</v>
      </c>
      <c r="U67" s="116">
        <f>IF(OR(ISNUMBER(SEARCH("(strict)",Text!L67)),ISNUMBER(SEARCH("(lenient)",Text!L67))),10,0)</f>
        <v>0</v>
      </c>
      <c r="V67" s="109">
        <f>IFERROR(IF(AND(SEARCH("(strict)",Text!M67)&gt;0,Scores!E67="Medium"),10,IF(AND(SEARCH("(strict)",Text!M67)&gt;0,Scores!E67="High"),20,0)),0)</f>
        <v>0</v>
      </c>
      <c r="W67" s="109">
        <f t="shared" ref="W67:W98" si="27">IF(V67&gt;0,IF(UPPER(CLEAN($E67))="HIGH",1,IF(UPPER(CLEAN($E67))="MEDIUM",0.01,"ERROR")),0)</f>
        <v>0</v>
      </c>
      <c r="X67" s="109">
        <f>IF(OR(ISNUMBER(SEARCH("(strict)",Text!M67)),ISNUMBER(SEARCH("(lenient)",Text!M67))),10,0)</f>
        <v>0</v>
      </c>
      <c r="Y67" s="116">
        <f>IFERROR(IF(AND(SEARCH("(strict)",Text!N67)&gt;0,Scores!E67="Medium"),10,IF(AND(SEARCH("(strict)",Text!N67)&gt;0,Scores!E67="High"),20,0)),0)</f>
        <v>0</v>
      </c>
      <c r="Z67" s="116">
        <f t="shared" si="9"/>
        <v>0</v>
      </c>
      <c r="AA67" s="116">
        <f>IF(OR(ISNUMBER(SEARCH("(strict)",Text!N67)),ISNUMBER(SEARCH("(lenient)",Text!N67))),10,0)</f>
        <v>0</v>
      </c>
      <c r="AB67" s="109">
        <f>IFERROR(IF(AND(SEARCH("(strict)",Text!O67)&gt;0,Scores!E67="Medium"),10,IF(AND(SEARCH("(strict)",Text!O67)&gt;0,Scores!E67="High"),20,0)),0)</f>
        <v>0</v>
      </c>
      <c r="AC67" s="109">
        <f t="shared" ref="AC67:AC98" si="28">IF(AB67&gt;0,IF(UPPER(CLEAN($E67))="HIGH",1,IF(UPPER(CLEAN($E67))="MEDIUM",0.01,"ERROR")),0)</f>
        <v>0</v>
      </c>
      <c r="AD67" s="109">
        <f>IF(OR(ISNUMBER(SEARCH("(strict)",Text!O67)),ISNUMBER(SEARCH("(lenient)",Text!O67))),10,0)</f>
        <v>0</v>
      </c>
      <c r="AE67" s="116">
        <f>IFERROR(IF(AND(SEARCH("(strict)",Text!P67)&gt;0,Scores!E67="Medium"),10,IF(AND(SEARCH("(strict)",Text!P67)&gt;0,Scores!E67="High"),20,0)),0)</f>
        <v>0</v>
      </c>
      <c r="AF67" s="116">
        <f t="shared" si="10"/>
        <v>0</v>
      </c>
      <c r="AG67" s="116">
        <f>IF(OR(ISNUMBER(SEARCH("(strict)",Text!P67)),ISNUMBER(SEARCH("(lenient)",Text!P67))),10,0)</f>
        <v>0</v>
      </c>
      <c r="AH67" s="109">
        <f>IFERROR(IF(AND(SEARCH("(strict)",Text!Q67)&gt;0,Scores!E67="Medium"),10,IF(AND(SEARCH("(strict)",Text!Q67)&gt;0,Scores!E67="High"),20,0)),0)</f>
        <v>0</v>
      </c>
      <c r="AI67" s="109">
        <f t="shared" si="11"/>
        <v>0</v>
      </c>
      <c r="AJ67" s="109">
        <f>IF(OR(ISNUMBER(SEARCH("(strict)",Text!Q67)),ISNUMBER(SEARCH("(lenient)",Text!Q67))),10,0)</f>
        <v>0</v>
      </c>
      <c r="AK67" s="116">
        <f>IFERROR(IF(AND(SEARCH("(strict)",Text!R67)&gt;0,Scores!E67="Medium"),10,IF(AND(SEARCH("(strict)",Text!R67)&gt;0,Scores!E67="High"),20,0)),0)</f>
        <v>0</v>
      </c>
      <c r="AL67" s="116">
        <f t="shared" si="12"/>
        <v>0</v>
      </c>
      <c r="AM67" s="116">
        <f>IF(OR(ISNUMBER(SEARCH("(strict)",Text!R67)),ISNUMBER(SEARCH("(lenient)",Text!R67))),10,0)</f>
        <v>0</v>
      </c>
      <c r="AN67" s="109">
        <f>IFERROR(IF(AND(SEARCH("(strict)",Text!S67)&gt;0,Scores!E67="Medium"),10,IF(AND(SEARCH("(strict)",Text!S67)&gt;0,Scores!E67="High"),20,0)),0)</f>
        <v>0</v>
      </c>
      <c r="AO67" s="109">
        <f t="shared" si="13"/>
        <v>0</v>
      </c>
      <c r="AP67" s="109">
        <f>IF(OR(ISNUMBER(SEARCH("(strict)",Text!S67)),ISNUMBER(SEARCH("(lenient)",Text!S67))),10,0)</f>
        <v>0</v>
      </c>
      <c r="AQ67" s="116">
        <f>IFERROR(IF(AND(SEARCH("(strict)",Text!T67)&gt;0,Scores!E67="Medium"),10,IF(AND(SEARCH("(strict)",Text!T67)&gt;0,Scores!E67="High"),20,0)),0)</f>
        <v>0</v>
      </c>
      <c r="AR67" s="116">
        <f t="shared" si="14"/>
        <v>0</v>
      </c>
      <c r="AS67" s="116">
        <f>IF(OR(ISNUMBER(SEARCH("(strict)",Text!T67)),ISNUMBER(SEARCH("(lenient)",Text!T67))),10,0)</f>
        <v>0</v>
      </c>
    </row>
    <row r="68" spans="1:45" ht="387" customHeight="1">
      <c r="A68"/>
      <c r="B68" s="3" t="s">
        <v>327</v>
      </c>
      <c r="C68" s="4" t="s">
        <v>283</v>
      </c>
      <c r="D68" s="5" t="s">
        <v>493</v>
      </c>
      <c r="E68" s="4" t="s">
        <v>47</v>
      </c>
      <c r="F68" s="4" t="s">
        <v>329</v>
      </c>
      <c r="G68" s="116">
        <f>IFERROR(IF(AND(SEARCH("(strict)",Text!H68)&gt;0,Scores!E68="Medium"),10,IF(AND(SEARCH("(strict)",Text!H68)&gt;0,Scores!E68="High"),20,0)),0)</f>
        <v>0</v>
      </c>
      <c r="H68" s="116">
        <f t="shared" si="22"/>
        <v>0</v>
      </c>
      <c r="I68" s="116">
        <f>IF(OR(ISNUMBER(SEARCH("(strict)",Text!H68)),ISNUMBER(SEARCH("(lenient)",Text!H68))),10,0)</f>
        <v>10</v>
      </c>
      <c r="J68" s="109">
        <f>IFERROR(IF(AND(SEARCH("(strict)",Text!I68)&gt;0,Scores!E68="Medium"),10,IF(AND(SEARCH("(strict)",Text!I68)&gt;0,Scores!E68="High"),20,0)),0)</f>
        <v>0</v>
      </c>
      <c r="K68" s="109">
        <f t="shared" si="23"/>
        <v>0</v>
      </c>
      <c r="L68" s="109">
        <f>IF(OR(ISNUMBER(SEARCH("(strict)",Text!I68)),ISNUMBER(SEARCH("(lenient)",Text!I68))),10,0)</f>
        <v>0</v>
      </c>
      <c r="M68" s="116">
        <f>IFERROR(IF(AND(SEARCH("(strict)",Text!J68)&gt;0,Scores!E68="Medium"),10,IF(AND(SEARCH("(strict)",Text!J68)&gt;0,Scores!E68="High"),20,0)),0)</f>
        <v>0</v>
      </c>
      <c r="N68" s="116">
        <f t="shared" si="24"/>
        <v>0</v>
      </c>
      <c r="O68" s="116">
        <f>IF(OR(ISNUMBER(SEARCH("(strict)",Text!J68)),ISNUMBER(SEARCH("(lenient)",Text!J68))),10,0)</f>
        <v>0</v>
      </c>
      <c r="P68" s="109">
        <f>IFERROR(IF(AND(SEARCH("(strict)",Text!K68)&gt;0,Scores!E68="Medium"),10,IF(AND(SEARCH("(strict)",Text!K68)&gt;0,Scores!E68="High"),20,0)),0)</f>
        <v>0</v>
      </c>
      <c r="Q68" s="109">
        <f t="shared" si="25"/>
        <v>0</v>
      </c>
      <c r="R68" s="109">
        <f>IF(OR(ISNUMBER(SEARCH("(strict)",Text!K68)),ISNUMBER(SEARCH("(lenient)",Text!K68))),10,0)</f>
        <v>0</v>
      </c>
      <c r="S68" s="116">
        <f>IFERROR(IF(AND(SEARCH("(strict)",Text!L68)&gt;0,Scores!E68="Medium"),10,IF(AND(SEARCH("(strict)",Text!L68)&gt;0,Scores!E68="High"),20,0)),0)</f>
        <v>0</v>
      </c>
      <c r="T68" s="116">
        <f t="shared" si="26"/>
        <v>0</v>
      </c>
      <c r="U68" s="116">
        <f>IF(OR(ISNUMBER(SEARCH("(strict)",Text!L68)),ISNUMBER(SEARCH("(lenient)",Text!L68))),10,0)</f>
        <v>0</v>
      </c>
      <c r="V68" s="109">
        <f>IFERROR(IF(AND(SEARCH("(strict)",Text!M68)&gt;0,Scores!E68="Medium"),10,IF(AND(SEARCH("(strict)",Text!M68)&gt;0,Scores!E68="High"),20,0)),0)</f>
        <v>0</v>
      </c>
      <c r="W68" s="109">
        <f t="shared" si="27"/>
        <v>0</v>
      </c>
      <c r="X68" s="109">
        <f>IF(OR(ISNUMBER(SEARCH("(strict)",Text!M68)),ISNUMBER(SEARCH("(lenient)",Text!M68))),10,0)</f>
        <v>0</v>
      </c>
      <c r="Y68" s="116">
        <f>IFERROR(IF(AND(SEARCH("(strict)",Text!N68)&gt;0,Scores!E68="Medium"),10,IF(AND(SEARCH("(strict)",Text!N68)&gt;0,Scores!E68="High"),20,0)),0)</f>
        <v>0</v>
      </c>
      <c r="Z68" s="116">
        <f t="shared" ref="Z68:Z108" si="29">IF(Y68&gt;0,IF(UPPER(CLEAN($E68))="HIGH",1,IF(UPPER(CLEAN($E68))="MEDIUM",0.01,"ERROR")),0)</f>
        <v>0</v>
      </c>
      <c r="AA68" s="116">
        <f>IF(OR(ISNUMBER(SEARCH("(strict)",Text!N68)),ISNUMBER(SEARCH("(lenient)",Text!N68))),10,0)</f>
        <v>0</v>
      </c>
      <c r="AB68" s="109">
        <f>IFERROR(IF(AND(SEARCH("(strict)",Text!O68)&gt;0,Scores!E68="Medium"),10,IF(AND(SEARCH("(strict)",Text!O68)&gt;0,Scores!E68="High"),20,0)),0)</f>
        <v>0</v>
      </c>
      <c r="AC68" s="109">
        <f t="shared" si="28"/>
        <v>0</v>
      </c>
      <c r="AD68" s="109">
        <f>IF(OR(ISNUMBER(SEARCH("(strict)",Text!O68)),ISNUMBER(SEARCH("(lenient)",Text!O68))),10,0)</f>
        <v>0</v>
      </c>
      <c r="AE68" s="116">
        <f>IFERROR(IF(AND(SEARCH("(strict)",Text!P68)&gt;0,Scores!E68="Medium"),10,IF(AND(SEARCH("(strict)",Text!P68)&gt;0,Scores!E68="High"),20,0)),0)</f>
        <v>0</v>
      </c>
      <c r="AF68" s="116">
        <f t="shared" ref="AF68:AF108" si="30">IF(AE68&gt;0,IF(UPPER(CLEAN($E68))="HIGH",1,IF(UPPER(CLEAN($E68))="MEDIUM",0.01,"ERROR")),0)</f>
        <v>0</v>
      </c>
      <c r="AG68" s="116">
        <f>IF(OR(ISNUMBER(SEARCH("(strict)",Text!P68)),ISNUMBER(SEARCH("(lenient)",Text!P68))),10,0)</f>
        <v>0</v>
      </c>
      <c r="AH68" s="109">
        <f>IFERROR(IF(AND(SEARCH("(strict)",Text!Q68)&gt;0,Scores!E68="Medium"),10,IF(AND(SEARCH("(strict)",Text!Q68)&gt;0,Scores!E68="High"),20,0)),0)</f>
        <v>0</v>
      </c>
      <c r="AI68" s="109">
        <f t="shared" ref="AI68:AI108" si="31">IF(AH68&gt;0,IF(UPPER(CLEAN($E68))="HIGH",1,IF(UPPER(CLEAN($E68))="MEDIUM",0.01,"ERROR")),0)</f>
        <v>0</v>
      </c>
      <c r="AJ68" s="109">
        <f>IF(OR(ISNUMBER(SEARCH("(strict)",Text!Q68)),ISNUMBER(SEARCH("(lenient)",Text!Q68))),10,0)</f>
        <v>0</v>
      </c>
      <c r="AK68" s="116">
        <f>IFERROR(IF(AND(SEARCH("(strict)",Text!R68)&gt;0,Scores!E68="Medium"),10,IF(AND(SEARCH("(strict)",Text!R68)&gt;0,Scores!E68="High"),20,0)),0)</f>
        <v>0</v>
      </c>
      <c r="AL68" s="116">
        <f t="shared" ref="AL68:AL108" si="32">IF(AK68&gt;0,IF(UPPER(CLEAN($E68))="HIGH",1,IF(UPPER(CLEAN($E68))="MEDIUM",0.01,"ERROR")),0)</f>
        <v>0</v>
      </c>
      <c r="AM68" s="116">
        <f>IF(OR(ISNUMBER(SEARCH("(strict)",Text!R68)),ISNUMBER(SEARCH("(lenient)",Text!R68))),10,0)</f>
        <v>0</v>
      </c>
      <c r="AN68" s="109">
        <f>IFERROR(IF(AND(SEARCH("(strict)",Text!S68)&gt;0,Scores!E68="Medium"),10,IF(AND(SEARCH("(strict)",Text!S68)&gt;0,Scores!E68="High"),20,0)),0)</f>
        <v>0</v>
      </c>
      <c r="AO68" s="109">
        <f t="shared" ref="AO68:AO108" si="33">IF(AN68&gt;0,IF(UPPER(CLEAN($E68))="HIGH",1,IF(UPPER(CLEAN($E68))="MEDIUM",0.01,"ERROR")),0)</f>
        <v>0</v>
      </c>
      <c r="AP68" s="109">
        <f>IF(OR(ISNUMBER(SEARCH("(strict)",Text!S68)),ISNUMBER(SEARCH("(lenient)",Text!S68))),10,0)</f>
        <v>0</v>
      </c>
      <c r="AQ68" s="116">
        <f>IFERROR(IF(AND(SEARCH("(strict)",Text!T68)&gt;0,Scores!E68="Medium"),10,IF(AND(SEARCH("(strict)",Text!T68)&gt;0,Scores!E68="High"),20,0)),0)</f>
        <v>0</v>
      </c>
      <c r="AR68" s="116">
        <f t="shared" ref="AR68:AR108" si="34">IF(AQ68&gt;0,IF(UPPER(CLEAN($E68))="HIGH",1,IF(UPPER(CLEAN($E68))="MEDIUM",0.01,"ERROR")),0)</f>
        <v>0</v>
      </c>
      <c r="AS68" s="116">
        <f>IF(OR(ISNUMBER(SEARCH("(strict)",Text!T68)),ISNUMBER(SEARCH("(lenient)",Text!T68))),10,0)</f>
        <v>0</v>
      </c>
    </row>
    <row r="69" spans="1:45" ht="41.25" customHeight="1">
      <c r="A69"/>
      <c r="B69" s="3" t="s">
        <v>331</v>
      </c>
      <c r="C69" s="4" t="s">
        <v>283</v>
      </c>
      <c r="D69" s="5" t="s">
        <v>332</v>
      </c>
      <c r="E69" s="4" t="s">
        <v>47</v>
      </c>
      <c r="F69" s="4" t="s">
        <v>333</v>
      </c>
      <c r="G69" s="116">
        <f>IFERROR(IF(AND(SEARCH("(strict)",Text!H69)&gt;0,Scores!E69="Medium"),10,IF(AND(SEARCH("(strict)",Text!H69)&gt;0,Scores!E69="High"),20,0)),0)</f>
        <v>0</v>
      </c>
      <c r="H69" s="116">
        <f t="shared" si="22"/>
        <v>0</v>
      </c>
      <c r="I69" s="116">
        <f>IF(OR(ISNUMBER(SEARCH("(strict)",Text!H69)),ISNUMBER(SEARCH("(lenient)",Text!H69))),10,0)</f>
        <v>0</v>
      </c>
      <c r="J69" s="109">
        <f>IFERROR(IF(AND(SEARCH("(strict)",Text!I69)&gt;0,Scores!E69="Medium"),10,IF(AND(SEARCH("(strict)",Text!I69)&gt;0,Scores!E69="High"),20,0)),0)</f>
        <v>0</v>
      </c>
      <c r="K69" s="109">
        <f t="shared" si="23"/>
        <v>0</v>
      </c>
      <c r="L69" s="109">
        <f>IF(OR(ISNUMBER(SEARCH("(strict)",Text!I69)),ISNUMBER(SEARCH("(lenient)",Text!I69))),10,0)</f>
        <v>0</v>
      </c>
      <c r="M69" s="116">
        <f>IFERROR(IF(AND(SEARCH("(strict)",Text!J69)&gt;0,Scores!E69="Medium"),10,IF(AND(SEARCH("(strict)",Text!J69)&gt;0,Scores!E69="High"),20,0)),0)</f>
        <v>0</v>
      </c>
      <c r="N69" s="116">
        <f t="shared" si="24"/>
        <v>0</v>
      </c>
      <c r="O69" s="116">
        <f>IF(OR(ISNUMBER(SEARCH("(strict)",Text!J69)),ISNUMBER(SEARCH("(lenient)",Text!J69))),10,0)</f>
        <v>10</v>
      </c>
      <c r="P69" s="109">
        <f>IFERROR(IF(AND(SEARCH("(strict)",Text!K69)&gt;0,Scores!E69="Medium"),10,IF(AND(SEARCH("(strict)",Text!K69)&gt;0,Scores!E69="High"),20,0)),0)</f>
        <v>0</v>
      </c>
      <c r="Q69" s="109">
        <f t="shared" si="25"/>
        <v>0</v>
      </c>
      <c r="R69" s="109">
        <f>IF(OR(ISNUMBER(SEARCH("(strict)",Text!K69)),ISNUMBER(SEARCH("(lenient)",Text!K69))),10,0)</f>
        <v>0</v>
      </c>
      <c r="S69" s="116">
        <f>IFERROR(IF(AND(SEARCH("(strict)",Text!L69)&gt;0,Scores!E69="Medium"),10,IF(AND(SEARCH("(strict)",Text!L69)&gt;0,Scores!E69="High"),20,0)),0)</f>
        <v>0</v>
      </c>
      <c r="T69" s="116">
        <f t="shared" si="26"/>
        <v>0</v>
      </c>
      <c r="U69" s="116">
        <f>IF(OR(ISNUMBER(SEARCH("(strict)",Text!L69)),ISNUMBER(SEARCH("(lenient)",Text!L69))),10,0)</f>
        <v>0</v>
      </c>
      <c r="V69" s="109">
        <f>IFERROR(IF(AND(SEARCH("(strict)",Text!M69)&gt;0,Scores!E69="Medium"),10,IF(AND(SEARCH("(strict)",Text!M69)&gt;0,Scores!E69="High"),20,0)),0)</f>
        <v>0</v>
      </c>
      <c r="W69" s="109">
        <f t="shared" si="27"/>
        <v>0</v>
      </c>
      <c r="X69" s="109">
        <f>IF(OR(ISNUMBER(SEARCH("(strict)",Text!M69)),ISNUMBER(SEARCH("(lenient)",Text!M69))),10,0)</f>
        <v>0</v>
      </c>
      <c r="Y69" s="116">
        <f>IFERROR(IF(AND(SEARCH("(strict)",Text!N69)&gt;0,Scores!E69="Medium"),10,IF(AND(SEARCH("(strict)",Text!N69)&gt;0,Scores!E69="High"),20,0)),0)</f>
        <v>0</v>
      </c>
      <c r="Z69" s="116">
        <f t="shared" si="29"/>
        <v>0</v>
      </c>
      <c r="AA69" s="116">
        <f>IF(OR(ISNUMBER(SEARCH("(strict)",Text!N69)),ISNUMBER(SEARCH("(lenient)",Text!N69))),10,0)</f>
        <v>0</v>
      </c>
      <c r="AB69" s="109">
        <f>IFERROR(IF(AND(SEARCH("(strict)",Text!O69)&gt;0,Scores!E69="Medium"),10,IF(AND(SEARCH("(strict)",Text!O69)&gt;0,Scores!E69="High"),20,0)),0)</f>
        <v>0</v>
      </c>
      <c r="AC69" s="109">
        <f t="shared" si="28"/>
        <v>0</v>
      </c>
      <c r="AD69" s="109">
        <f>IF(OR(ISNUMBER(SEARCH("(strict)",Text!O69)),ISNUMBER(SEARCH("(lenient)",Text!O69))),10,0)</f>
        <v>0</v>
      </c>
      <c r="AE69" s="116">
        <f>IFERROR(IF(AND(SEARCH("(strict)",Text!P69)&gt;0,Scores!E69="Medium"),10,IF(AND(SEARCH("(strict)",Text!P69)&gt;0,Scores!E69="High"),20,0)),0)</f>
        <v>0</v>
      </c>
      <c r="AF69" s="116">
        <f t="shared" si="30"/>
        <v>0</v>
      </c>
      <c r="AG69" s="116">
        <f>IF(OR(ISNUMBER(SEARCH("(strict)",Text!P69)),ISNUMBER(SEARCH("(lenient)",Text!P69))),10,0)</f>
        <v>0</v>
      </c>
      <c r="AH69" s="109">
        <f>IFERROR(IF(AND(SEARCH("(strict)",Text!Q69)&gt;0,Scores!E69="Medium"),10,IF(AND(SEARCH("(strict)",Text!Q69)&gt;0,Scores!E69="High"),20,0)),0)</f>
        <v>0</v>
      </c>
      <c r="AI69" s="109">
        <f t="shared" si="31"/>
        <v>0</v>
      </c>
      <c r="AJ69" s="109">
        <f>IF(OR(ISNUMBER(SEARCH("(strict)",Text!Q69)),ISNUMBER(SEARCH("(lenient)",Text!Q69))),10,0)</f>
        <v>0</v>
      </c>
      <c r="AK69" s="116">
        <f>IFERROR(IF(AND(SEARCH("(strict)",Text!R69)&gt;0,Scores!E69="Medium"),10,IF(AND(SEARCH("(strict)",Text!R69)&gt;0,Scores!E69="High"),20,0)),0)</f>
        <v>0</v>
      </c>
      <c r="AL69" s="116">
        <f t="shared" si="32"/>
        <v>0</v>
      </c>
      <c r="AM69" s="116">
        <f>IF(OR(ISNUMBER(SEARCH("(strict)",Text!R69)),ISNUMBER(SEARCH("(lenient)",Text!R69))),10,0)</f>
        <v>0</v>
      </c>
      <c r="AN69" s="109">
        <f>IFERROR(IF(AND(SEARCH("(strict)",Text!S69)&gt;0,Scores!E69="Medium"),10,IF(AND(SEARCH("(strict)",Text!S69)&gt;0,Scores!E69="High"),20,0)),0)</f>
        <v>0</v>
      </c>
      <c r="AO69" s="109">
        <f t="shared" si="33"/>
        <v>0</v>
      </c>
      <c r="AP69" s="109">
        <f>IF(OR(ISNUMBER(SEARCH("(strict)",Text!S69)),ISNUMBER(SEARCH("(lenient)",Text!S69))),10,0)</f>
        <v>0</v>
      </c>
      <c r="AQ69" s="116">
        <f>IFERROR(IF(AND(SEARCH("(strict)",Text!T69)&gt;0,Scores!E69="Medium"),10,IF(AND(SEARCH("(strict)",Text!T69)&gt;0,Scores!E69="High"),20,0)),0)</f>
        <v>0</v>
      </c>
      <c r="AR69" s="116">
        <f t="shared" si="34"/>
        <v>0</v>
      </c>
      <c r="AS69" s="116">
        <f>IF(OR(ISNUMBER(SEARCH("(strict)",Text!T69)),ISNUMBER(SEARCH("(lenient)",Text!T69))),10,0)</f>
        <v>0</v>
      </c>
    </row>
    <row r="70" spans="1:45" ht="106.5" customHeight="1">
      <c r="A70"/>
      <c r="B70" s="3" t="s">
        <v>335</v>
      </c>
      <c r="C70" s="4" t="s">
        <v>283</v>
      </c>
      <c r="D70" s="5" t="s">
        <v>336</v>
      </c>
      <c r="E70" s="4" t="s">
        <v>47</v>
      </c>
      <c r="F70" s="4" t="s">
        <v>337</v>
      </c>
      <c r="G70" s="116">
        <f>IFERROR(IF(AND(SEARCH("(strict)",Text!H70)&gt;0,Scores!E70="Medium"),10,IF(AND(SEARCH("(strict)",Text!H70)&gt;0,Scores!E70="High"),20,0)),0)</f>
        <v>10</v>
      </c>
      <c r="H70" s="116">
        <f t="shared" si="22"/>
        <v>0.01</v>
      </c>
      <c r="I70" s="116">
        <f>IF(OR(ISNUMBER(SEARCH("(strict)",Text!H70)),ISNUMBER(SEARCH("(lenient)",Text!H70))),10,0)</f>
        <v>10</v>
      </c>
      <c r="J70" s="109">
        <f>IFERROR(IF(AND(SEARCH("(strict)",Text!I70)&gt;0,Scores!E70="Medium"),10,IF(AND(SEARCH("(strict)",Text!I70)&gt;0,Scores!E70="High"),20,0)),0)</f>
        <v>10</v>
      </c>
      <c r="K70" s="109">
        <f t="shared" si="23"/>
        <v>0.01</v>
      </c>
      <c r="L70" s="109">
        <f>IF(OR(ISNUMBER(SEARCH("(strict)",Text!I70)),ISNUMBER(SEARCH("(lenient)",Text!I70))),10,0)</f>
        <v>10</v>
      </c>
      <c r="M70" s="116">
        <f>IFERROR(IF(AND(SEARCH("(strict)",Text!J70)&gt;0,Scores!E70="Medium"),10,IF(AND(SEARCH("(strict)",Text!J70)&gt;0,Scores!E70="High"),20,0)),0)</f>
        <v>0</v>
      </c>
      <c r="N70" s="116">
        <f t="shared" si="24"/>
        <v>0</v>
      </c>
      <c r="O70" s="116">
        <f>IF(OR(ISNUMBER(SEARCH("(strict)",Text!J70)),ISNUMBER(SEARCH("(lenient)",Text!J70))),10,0)</f>
        <v>10</v>
      </c>
      <c r="P70" s="109">
        <f>IFERROR(IF(AND(SEARCH("(strict)",Text!K70)&gt;0,Scores!E70="Medium"),10,IF(AND(SEARCH("(strict)",Text!K70)&gt;0,Scores!E70="High"),20,0)),0)</f>
        <v>10</v>
      </c>
      <c r="Q70" s="109">
        <f t="shared" si="25"/>
        <v>0.01</v>
      </c>
      <c r="R70" s="109">
        <f>IF(OR(ISNUMBER(SEARCH("(strict)",Text!K70)),ISNUMBER(SEARCH("(lenient)",Text!K70))),10,0)</f>
        <v>10</v>
      </c>
      <c r="S70" s="116">
        <f>IFERROR(IF(AND(SEARCH("(strict)",Text!L70)&gt;0,Scores!E70="Medium"),10,IF(AND(SEARCH("(strict)",Text!L70)&gt;0,Scores!E70="High"),20,0)),0)</f>
        <v>10</v>
      </c>
      <c r="T70" s="116">
        <f t="shared" si="26"/>
        <v>0.01</v>
      </c>
      <c r="U70" s="116">
        <f>IF(OR(ISNUMBER(SEARCH("(strict)",Text!L70)),ISNUMBER(SEARCH("(lenient)",Text!L70))),10,0)</f>
        <v>10</v>
      </c>
      <c r="V70" s="109">
        <f>IFERROR(IF(AND(SEARCH("(strict)",Text!M70)&gt;0,Scores!E70="Medium"),10,IF(AND(SEARCH("(strict)",Text!M70)&gt;0,Scores!E70="High"),20,0)),0)</f>
        <v>10</v>
      </c>
      <c r="W70" s="109">
        <f t="shared" si="27"/>
        <v>0.01</v>
      </c>
      <c r="X70" s="109">
        <f>IF(OR(ISNUMBER(SEARCH("(strict)",Text!M70)),ISNUMBER(SEARCH("(lenient)",Text!M70))),10,0)</f>
        <v>10</v>
      </c>
      <c r="Y70" s="116">
        <f>IFERROR(IF(AND(SEARCH("(strict)",Text!N70)&gt;0,Scores!E70="Medium"),10,IF(AND(SEARCH("(strict)",Text!N70)&gt;0,Scores!E70="High"),20,0)),0)</f>
        <v>10</v>
      </c>
      <c r="Z70" s="116">
        <f t="shared" si="29"/>
        <v>0.01</v>
      </c>
      <c r="AA70" s="116">
        <f>IF(OR(ISNUMBER(SEARCH("(strict)",Text!N70)),ISNUMBER(SEARCH("(lenient)",Text!N70))),10,0)</f>
        <v>10</v>
      </c>
      <c r="AB70" s="109">
        <f>IFERROR(IF(AND(SEARCH("(strict)",Text!O70)&gt;0,Scores!E70="Medium"),10,IF(AND(SEARCH("(strict)",Text!O70)&gt;0,Scores!E70="High"),20,0)),0)</f>
        <v>10</v>
      </c>
      <c r="AC70" s="109">
        <f t="shared" si="28"/>
        <v>0.01</v>
      </c>
      <c r="AD70" s="109">
        <f>IF(OR(ISNUMBER(SEARCH("(strict)",Text!O70)),ISNUMBER(SEARCH("(lenient)",Text!O70))),10,0)</f>
        <v>10</v>
      </c>
      <c r="AE70" s="116">
        <f>IFERROR(IF(AND(SEARCH("(strict)",Text!P70)&gt;0,Scores!E70="Medium"),10,IF(AND(SEARCH("(strict)",Text!P70)&gt;0,Scores!E70="High"),20,0)),0)</f>
        <v>10</v>
      </c>
      <c r="AF70" s="116">
        <f t="shared" si="30"/>
        <v>0.01</v>
      </c>
      <c r="AG70" s="116">
        <f>IF(OR(ISNUMBER(SEARCH("(strict)",Text!P70)),ISNUMBER(SEARCH("(lenient)",Text!P70))),10,0)</f>
        <v>10</v>
      </c>
      <c r="AH70" s="109">
        <f>IFERROR(IF(AND(SEARCH("(strict)",Text!Q70)&gt;0,Scores!E70="Medium"),10,IF(AND(SEARCH("(strict)",Text!Q70)&gt;0,Scores!E70="High"),20,0)),0)</f>
        <v>10</v>
      </c>
      <c r="AI70" s="109">
        <f t="shared" si="31"/>
        <v>0.01</v>
      </c>
      <c r="AJ70" s="109">
        <f>IF(OR(ISNUMBER(SEARCH("(strict)",Text!Q70)),ISNUMBER(SEARCH("(lenient)",Text!Q70))),10,0)</f>
        <v>10</v>
      </c>
      <c r="AK70" s="116">
        <f>IFERROR(IF(AND(SEARCH("(strict)",Text!R70)&gt;0,Scores!E70="Medium"),10,IF(AND(SEARCH("(strict)",Text!R70)&gt;0,Scores!E70="High"),20,0)),0)</f>
        <v>0</v>
      </c>
      <c r="AL70" s="116">
        <f t="shared" si="32"/>
        <v>0</v>
      </c>
      <c r="AM70" s="116">
        <f>IF(OR(ISNUMBER(SEARCH("(strict)",Text!R70)),ISNUMBER(SEARCH("(lenient)",Text!R70))),10,0)</f>
        <v>0</v>
      </c>
      <c r="AN70" s="109">
        <f>IFERROR(IF(AND(SEARCH("(strict)",Text!S70)&gt;0,Scores!E70="Medium"),10,IF(AND(SEARCH("(strict)",Text!S70)&gt;0,Scores!E70="High"),20,0)),0)</f>
        <v>0</v>
      </c>
      <c r="AO70" s="109">
        <f t="shared" si="33"/>
        <v>0</v>
      </c>
      <c r="AP70" s="109">
        <f>IF(OR(ISNUMBER(SEARCH("(strict)",Text!S70)),ISNUMBER(SEARCH("(lenient)",Text!S70))),10,0)</f>
        <v>0</v>
      </c>
      <c r="AQ70" s="116">
        <f>IFERROR(IF(AND(SEARCH("(strict)",Text!T70)&gt;0,Scores!E70="Medium"),10,IF(AND(SEARCH("(strict)",Text!T70)&gt;0,Scores!E70="High"),20,0)),0)</f>
        <v>0</v>
      </c>
      <c r="AR70" s="116">
        <f t="shared" si="34"/>
        <v>0</v>
      </c>
      <c r="AS70" s="116">
        <f>IF(OR(ISNUMBER(SEARCH("(strict)",Text!T70)),ISNUMBER(SEARCH("(lenient)",Text!T70))),10,0)</f>
        <v>0</v>
      </c>
    </row>
    <row r="71" spans="1:45" ht="103.5" customHeight="1">
      <c r="A71"/>
      <c r="B71" s="3" t="s">
        <v>339</v>
      </c>
      <c r="C71" s="4" t="s">
        <v>283</v>
      </c>
      <c r="D71" s="5" t="s">
        <v>564</v>
      </c>
      <c r="E71" s="4" t="s">
        <v>47</v>
      </c>
      <c r="F71" s="4" t="s">
        <v>341</v>
      </c>
      <c r="G71" s="116">
        <f>IFERROR(IF(AND(SEARCH("(strict)",Text!H71)&gt;0,Scores!E71="Medium"),10,IF(AND(SEARCH("(strict)",Text!H71)&gt;0,Scores!E71="High"),20,0)),0)</f>
        <v>10</v>
      </c>
      <c r="H71" s="116">
        <f t="shared" si="22"/>
        <v>0.01</v>
      </c>
      <c r="I71" s="116">
        <f>IF(OR(ISNUMBER(SEARCH("(strict)",Text!H71)),ISNUMBER(SEARCH("(lenient)",Text!H71))),10,0)</f>
        <v>10</v>
      </c>
      <c r="J71" s="109">
        <f>IFERROR(IF(AND(SEARCH("(strict)",Text!I71)&gt;0,Scores!E71="Medium"),10,IF(AND(SEARCH("(strict)",Text!I71)&gt;0,Scores!E71="High"),20,0)),0)</f>
        <v>10</v>
      </c>
      <c r="K71" s="109">
        <f t="shared" si="23"/>
        <v>0.01</v>
      </c>
      <c r="L71" s="109">
        <f>IF(OR(ISNUMBER(SEARCH("(strict)",Text!I71)),ISNUMBER(SEARCH("(lenient)",Text!I71))),10,0)</f>
        <v>10</v>
      </c>
      <c r="M71" s="116">
        <f>IFERROR(IF(AND(SEARCH("(strict)",Text!J71)&gt;0,Scores!E71="Medium"),10,IF(AND(SEARCH("(strict)",Text!J71)&gt;0,Scores!E71="High"),20,0)),0)</f>
        <v>10</v>
      </c>
      <c r="N71" s="116">
        <f t="shared" si="24"/>
        <v>0.01</v>
      </c>
      <c r="O71" s="116">
        <f>IF(OR(ISNUMBER(SEARCH("(strict)",Text!J71)),ISNUMBER(SEARCH("(lenient)",Text!J71))),10,0)</f>
        <v>10</v>
      </c>
      <c r="P71" s="109">
        <f>IFERROR(IF(AND(SEARCH("(strict)",Text!K71)&gt;0,Scores!E71="Medium"),10,IF(AND(SEARCH("(strict)",Text!K71)&gt;0,Scores!E71="High"),20,0)),0)</f>
        <v>0</v>
      </c>
      <c r="Q71" s="109">
        <f t="shared" si="25"/>
        <v>0</v>
      </c>
      <c r="R71" s="109">
        <f>IF(OR(ISNUMBER(SEARCH("(strict)",Text!K71)),ISNUMBER(SEARCH("(lenient)",Text!K71))),10,0)</f>
        <v>0</v>
      </c>
      <c r="S71" s="116">
        <f>IFERROR(IF(AND(SEARCH("(strict)",Text!L71)&gt;0,Scores!E71="Medium"),10,IF(AND(SEARCH("(strict)",Text!L71)&gt;0,Scores!E71="High"),20,0)),0)</f>
        <v>10</v>
      </c>
      <c r="T71" s="116">
        <f t="shared" si="26"/>
        <v>0.01</v>
      </c>
      <c r="U71" s="116">
        <f>IF(OR(ISNUMBER(SEARCH("(strict)",Text!L71)),ISNUMBER(SEARCH("(lenient)",Text!L71))),10,0)</f>
        <v>10</v>
      </c>
      <c r="V71" s="109">
        <f>IFERROR(IF(AND(SEARCH("(strict)",Text!M71)&gt;0,Scores!E71="Medium"),10,IF(AND(SEARCH("(strict)",Text!M71)&gt;0,Scores!E71="High"),20,0)),0)</f>
        <v>10</v>
      </c>
      <c r="W71" s="109">
        <f t="shared" si="27"/>
        <v>0.01</v>
      </c>
      <c r="X71" s="109">
        <f>IF(OR(ISNUMBER(SEARCH("(strict)",Text!M71)),ISNUMBER(SEARCH("(lenient)",Text!M71))),10,0)</f>
        <v>10</v>
      </c>
      <c r="Y71" s="116">
        <f>IFERROR(IF(AND(SEARCH("(strict)",Text!N71)&gt;0,Scores!E71="Medium"),10,IF(AND(SEARCH("(strict)",Text!N71)&gt;0,Scores!E71="High"),20,0)),0)</f>
        <v>0</v>
      </c>
      <c r="Z71" s="116">
        <f t="shared" si="29"/>
        <v>0</v>
      </c>
      <c r="AA71" s="116">
        <f>IF(OR(ISNUMBER(SEARCH("(strict)",Text!N71)),ISNUMBER(SEARCH("(lenient)",Text!N71))),10,0)</f>
        <v>10</v>
      </c>
      <c r="AB71" s="109">
        <f>IFERROR(IF(AND(SEARCH("(strict)",Text!O71)&gt;0,Scores!E71="Medium"),10,IF(AND(SEARCH("(strict)",Text!O71)&gt;0,Scores!E71="High"),20,0)),0)</f>
        <v>10</v>
      </c>
      <c r="AC71" s="109">
        <f t="shared" si="28"/>
        <v>0.01</v>
      </c>
      <c r="AD71" s="109">
        <f>IF(OR(ISNUMBER(SEARCH("(strict)",Text!O71)),ISNUMBER(SEARCH("(lenient)",Text!O71))),10,0)</f>
        <v>10</v>
      </c>
      <c r="AE71" s="116">
        <f>IFERROR(IF(AND(SEARCH("(strict)",Text!P71)&gt;0,Scores!E71="Medium"),10,IF(AND(SEARCH("(strict)",Text!P71)&gt;0,Scores!E71="High"),20,0)),0)</f>
        <v>10</v>
      </c>
      <c r="AF71" s="116">
        <f t="shared" si="30"/>
        <v>0.01</v>
      </c>
      <c r="AG71" s="116">
        <f>IF(OR(ISNUMBER(SEARCH("(strict)",Text!P71)),ISNUMBER(SEARCH("(lenient)",Text!P71))),10,0)</f>
        <v>10</v>
      </c>
      <c r="AH71" s="109">
        <f>IFERROR(IF(AND(SEARCH("(strict)",Text!Q71)&gt;0,Scores!E71="Medium"),10,IF(AND(SEARCH("(strict)",Text!Q71)&gt;0,Scores!E71="High"),20,0)),0)</f>
        <v>10</v>
      </c>
      <c r="AI71" s="109">
        <f t="shared" si="31"/>
        <v>0.01</v>
      </c>
      <c r="AJ71" s="109">
        <f>IF(OR(ISNUMBER(SEARCH("(strict)",Text!Q71)),ISNUMBER(SEARCH("(lenient)",Text!Q71))),10,0)</f>
        <v>10</v>
      </c>
      <c r="AK71" s="116">
        <f>IFERROR(IF(AND(SEARCH("(strict)",Text!R71)&gt;0,Scores!E71="Medium"),10,IF(AND(SEARCH("(strict)",Text!R71)&gt;0,Scores!E71="High"),20,0)),0)</f>
        <v>10</v>
      </c>
      <c r="AL71" s="116">
        <f t="shared" si="32"/>
        <v>0.01</v>
      </c>
      <c r="AM71" s="116">
        <f>IF(OR(ISNUMBER(SEARCH("(strict)",Text!R71)),ISNUMBER(SEARCH("(lenient)",Text!R71))),10,0)</f>
        <v>10</v>
      </c>
      <c r="AN71" s="109">
        <f>IFERROR(IF(AND(SEARCH("(strict)",Text!S71)&gt;0,Scores!E71="Medium"),10,IF(AND(SEARCH("(strict)",Text!S71)&gt;0,Scores!E71="High"),20,0)),0)</f>
        <v>10</v>
      </c>
      <c r="AO71" s="109">
        <f t="shared" si="33"/>
        <v>0.01</v>
      </c>
      <c r="AP71" s="109">
        <f>IF(OR(ISNUMBER(SEARCH("(strict)",Text!S71)),ISNUMBER(SEARCH("(lenient)",Text!S71))),10,0)</f>
        <v>10</v>
      </c>
      <c r="AQ71" s="116">
        <f>IFERROR(IF(AND(SEARCH("(strict)",Text!T71)&gt;0,Scores!E71="Medium"),10,IF(AND(SEARCH("(strict)",Text!T71)&gt;0,Scores!E71="High"),20,0)),0)</f>
        <v>10</v>
      </c>
      <c r="AR71" s="116">
        <f t="shared" si="34"/>
        <v>0.01</v>
      </c>
      <c r="AS71" s="116">
        <f>IF(OR(ISNUMBER(SEARCH("(strict)",Text!T71)),ISNUMBER(SEARCH("(lenient)",Text!T71))),10,0)</f>
        <v>10</v>
      </c>
    </row>
    <row r="72" spans="1:45" ht="216.75" customHeight="1">
      <c r="A72"/>
      <c r="B72" s="3" t="s">
        <v>344</v>
      </c>
      <c r="C72" s="4" t="s">
        <v>283</v>
      </c>
      <c r="D72" s="5" t="s">
        <v>565</v>
      </c>
      <c r="E72" s="4" t="s">
        <v>47</v>
      </c>
      <c r="F72" s="4" t="s">
        <v>346</v>
      </c>
      <c r="G72" s="116">
        <f>IFERROR(IF(AND(SEARCH("(strict)",Text!H72)&gt;0,Scores!E72="Medium"),10,IF(AND(SEARCH("(strict)",Text!H72)&gt;0,Scores!E72="High"),20,0)),0)</f>
        <v>0</v>
      </c>
      <c r="H72" s="116">
        <f t="shared" si="22"/>
        <v>0</v>
      </c>
      <c r="I72" s="116">
        <f>IF(OR(ISNUMBER(SEARCH("(strict)",Text!H72)),ISNUMBER(SEARCH("(lenient)",Text!H72))),10,0)</f>
        <v>0</v>
      </c>
      <c r="J72" s="109">
        <f>IFERROR(IF(AND(SEARCH("(strict)",Text!I72)&gt;0,Scores!E72="Medium"),10,IF(AND(SEARCH("(strict)",Text!I72)&gt;0,Scores!E72="High"),20,0)),0)</f>
        <v>0</v>
      </c>
      <c r="K72" s="109">
        <f t="shared" si="23"/>
        <v>0</v>
      </c>
      <c r="L72" s="109">
        <f>IF(OR(ISNUMBER(SEARCH("(strict)",Text!I72)),ISNUMBER(SEARCH("(lenient)",Text!I72))),10,0)</f>
        <v>10</v>
      </c>
      <c r="M72" s="116">
        <f>IFERROR(IF(AND(SEARCH("(strict)",Text!J72)&gt;0,Scores!E72="Medium"),10,IF(AND(SEARCH("(strict)",Text!J72)&gt;0,Scores!E72="High"),20,0)),0)</f>
        <v>0</v>
      </c>
      <c r="N72" s="116">
        <f t="shared" si="24"/>
        <v>0</v>
      </c>
      <c r="O72" s="116">
        <f>IF(OR(ISNUMBER(SEARCH("(strict)",Text!J72)),ISNUMBER(SEARCH("(lenient)",Text!J72))),10,0)</f>
        <v>0</v>
      </c>
      <c r="P72" s="109">
        <f>IFERROR(IF(AND(SEARCH("(strict)",Text!K72)&gt;0,Scores!E72="Medium"),10,IF(AND(SEARCH("(strict)",Text!K72)&gt;0,Scores!E72="High"),20,0)),0)</f>
        <v>0</v>
      </c>
      <c r="Q72" s="109">
        <f t="shared" si="25"/>
        <v>0</v>
      </c>
      <c r="R72" s="109">
        <f>IF(OR(ISNUMBER(SEARCH("(strict)",Text!K72)),ISNUMBER(SEARCH("(lenient)",Text!K72))),10,0)</f>
        <v>0</v>
      </c>
      <c r="S72" s="116">
        <f>IFERROR(IF(AND(SEARCH("(strict)",Text!L72)&gt;0,Scores!E72="Medium"),10,IF(AND(SEARCH("(strict)",Text!L72)&gt;0,Scores!E72="High"),20,0)),0)</f>
        <v>0</v>
      </c>
      <c r="T72" s="116">
        <f t="shared" si="26"/>
        <v>0</v>
      </c>
      <c r="U72" s="116">
        <f>IF(OR(ISNUMBER(SEARCH("(strict)",Text!L72)),ISNUMBER(SEARCH("(lenient)",Text!L72))),10,0)</f>
        <v>0</v>
      </c>
      <c r="V72" s="109">
        <f>IFERROR(IF(AND(SEARCH("(strict)",Text!M72)&gt;0,Scores!E72="Medium"),10,IF(AND(SEARCH("(strict)",Text!M72)&gt;0,Scores!E72="High"),20,0)),0)</f>
        <v>0</v>
      </c>
      <c r="W72" s="109">
        <f t="shared" si="27"/>
        <v>0</v>
      </c>
      <c r="X72" s="109">
        <f>IF(OR(ISNUMBER(SEARCH("(strict)",Text!M72)),ISNUMBER(SEARCH("(lenient)",Text!M72))),10,0)</f>
        <v>0</v>
      </c>
      <c r="Y72" s="116">
        <f>IFERROR(IF(AND(SEARCH("(strict)",Text!N72)&gt;0,Scores!E72="Medium"),10,IF(AND(SEARCH("(strict)",Text!N72)&gt;0,Scores!E72="High"),20,0)),0)</f>
        <v>0</v>
      </c>
      <c r="Z72" s="116">
        <f t="shared" si="29"/>
        <v>0</v>
      </c>
      <c r="AA72" s="116">
        <f>IF(OR(ISNUMBER(SEARCH("(strict)",Text!N72)),ISNUMBER(SEARCH("(lenient)",Text!N72))),10,0)</f>
        <v>10</v>
      </c>
      <c r="AB72" s="109">
        <f>IFERROR(IF(AND(SEARCH("(strict)",Text!O72)&gt;0,Scores!E72="Medium"),10,IF(AND(SEARCH("(strict)",Text!O72)&gt;0,Scores!E72="High"),20,0)),0)</f>
        <v>10</v>
      </c>
      <c r="AC72" s="109">
        <f t="shared" si="28"/>
        <v>0.01</v>
      </c>
      <c r="AD72" s="109">
        <f>IF(OR(ISNUMBER(SEARCH("(strict)",Text!O72)),ISNUMBER(SEARCH("(lenient)",Text!O72))),10,0)</f>
        <v>10</v>
      </c>
      <c r="AE72" s="116">
        <f>IFERROR(IF(AND(SEARCH("(strict)",Text!P72)&gt;0,Scores!E72="Medium"),10,IF(AND(SEARCH("(strict)",Text!P72)&gt;0,Scores!E72="High"),20,0)),0)</f>
        <v>0</v>
      </c>
      <c r="AF72" s="116">
        <f t="shared" si="30"/>
        <v>0</v>
      </c>
      <c r="AG72" s="116">
        <f>IF(OR(ISNUMBER(SEARCH("(strict)",Text!P72)),ISNUMBER(SEARCH("(lenient)",Text!P72))),10,0)</f>
        <v>10</v>
      </c>
      <c r="AH72" s="109">
        <f>IFERROR(IF(AND(SEARCH("(strict)",Text!Q72)&gt;0,Scores!E72="Medium"),10,IF(AND(SEARCH("(strict)",Text!Q72)&gt;0,Scores!E72="High"),20,0)),0)</f>
        <v>0</v>
      </c>
      <c r="AI72" s="109">
        <f t="shared" si="31"/>
        <v>0</v>
      </c>
      <c r="AJ72" s="109">
        <f>IF(OR(ISNUMBER(SEARCH("(strict)",Text!Q72)),ISNUMBER(SEARCH("(lenient)",Text!Q72))),10,0)</f>
        <v>10</v>
      </c>
      <c r="AK72" s="116">
        <f>IFERROR(IF(AND(SEARCH("(strict)",Text!R72)&gt;0,Scores!E72="Medium"),10,IF(AND(SEARCH("(strict)",Text!R72)&gt;0,Scores!E72="High"),20,0)),0)</f>
        <v>10</v>
      </c>
      <c r="AL72" s="116">
        <f t="shared" si="32"/>
        <v>0.01</v>
      </c>
      <c r="AM72" s="116">
        <f>IF(OR(ISNUMBER(SEARCH("(strict)",Text!R72)),ISNUMBER(SEARCH("(lenient)",Text!R72))),10,0)</f>
        <v>10</v>
      </c>
      <c r="AN72" s="109">
        <f>IFERROR(IF(AND(SEARCH("(strict)",Text!S72)&gt;0,Scores!E72="Medium"),10,IF(AND(SEARCH("(strict)",Text!S72)&gt;0,Scores!E72="High"),20,0)),0)</f>
        <v>0</v>
      </c>
      <c r="AO72" s="109">
        <f t="shared" si="33"/>
        <v>0</v>
      </c>
      <c r="AP72" s="109">
        <f>IF(OR(ISNUMBER(SEARCH("(strict)",Text!S72)),ISNUMBER(SEARCH("(lenient)",Text!S72))),10,0)</f>
        <v>0</v>
      </c>
      <c r="AQ72" s="116">
        <f>IFERROR(IF(AND(SEARCH("(strict)",Text!T72)&gt;0,Scores!E72="Medium"),10,IF(AND(SEARCH("(strict)",Text!T72)&gt;0,Scores!E72="High"),20,0)),0)</f>
        <v>0</v>
      </c>
      <c r="AR72" s="116">
        <f t="shared" si="34"/>
        <v>0</v>
      </c>
      <c r="AS72" s="116">
        <f>IF(OR(ISNUMBER(SEARCH("(strict)",Text!T72)),ISNUMBER(SEARCH("(lenient)",Text!T72))),10,0)</f>
        <v>0</v>
      </c>
    </row>
    <row r="73" spans="1:45" ht="147.75" customHeight="1">
      <c r="A73"/>
      <c r="B73" s="3" t="s">
        <v>348</v>
      </c>
      <c r="C73" s="4" t="s">
        <v>283</v>
      </c>
      <c r="D73" s="5" t="s">
        <v>349</v>
      </c>
      <c r="E73" s="4" t="s">
        <v>47</v>
      </c>
      <c r="F73" s="4" t="s">
        <v>350</v>
      </c>
      <c r="G73" s="116">
        <f>IFERROR(IF(AND(SEARCH("(strict)",Text!H73)&gt;0,Scores!E73="Medium"),10,IF(AND(SEARCH("(strict)",Text!H73)&gt;0,Scores!E73="High"),20,0)),0)</f>
        <v>0</v>
      </c>
      <c r="H73" s="116">
        <f t="shared" si="22"/>
        <v>0</v>
      </c>
      <c r="I73" s="116">
        <f>IF(OR(ISNUMBER(SEARCH("(strict)",Text!H73)),ISNUMBER(SEARCH("(lenient)",Text!H73))),10,0)</f>
        <v>0</v>
      </c>
      <c r="J73" s="109">
        <f>IFERROR(IF(AND(SEARCH("(strict)",Text!I73)&gt;0,Scores!E73="Medium"),10,IF(AND(SEARCH("(strict)",Text!I73)&gt;0,Scores!E73="High"),20,0)),0)</f>
        <v>0</v>
      </c>
      <c r="K73" s="109">
        <f t="shared" si="23"/>
        <v>0</v>
      </c>
      <c r="L73" s="109">
        <f>IF(OR(ISNUMBER(SEARCH("(strict)",Text!I73)),ISNUMBER(SEARCH("(lenient)",Text!I73))),10,0)</f>
        <v>0</v>
      </c>
      <c r="M73" s="116">
        <f>IFERROR(IF(AND(SEARCH("(strict)",Text!J73)&gt;0,Scores!E73="Medium"),10,IF(AND(SEARCH("(strict)",Text!J73)&gt;0,Scores!E73="High"),20,0)),0)</f>
        <v>10</v>
      </c>
      <c r="N73" s="116">
        <f t="shared" si="24"/>
        <v>0.01</v>
      </c>
      <c r="O73" s="116">
        <f>IF(OR(ISNUMBER(SEARCH("(strict)",Text!J73)),ISNUMBER(SEARCH("(lenient)",Text!J73))),10,0)</f>
        <v>10</v>
      </c>
      <c r="P73" s="109">
        <f>IFERROR(IF(AND(SEARCH("(strict)",Text!K73)&gt;0,Scores!E73="Medium"),10,IF(AND(SEARCH("(strict)",Text!K73)&gt;0,Scores!E73="High"),20,0)),0)</f>
        <v>0</v>
      </c>
      <c r="Q73" s="109">
        <f t="shared" si="25"/>
        <v>0</v>
      </c>
      <c r="R73" s="109">
        <f>IF(OR(ISNUMBER(SEARCH("(strict)",Text!K73)),ISNUMBER(SEARCH("(lenient)",Text!K73))),10,0)</f>
        <v>0</v>
      </c>
      <c r="S73" s="116">
        <f>IFERROR(IF(AND(SEARCH("(strict)",Text!L73)&gt;0,Scores!E73="Medium"),10,IF(AND(SEARCH("(strict)",Text!L73)&gt;0,Scores!E73="High"),20,0)),0)</f>
        <v>0</v>
      </c>
      <c r="T73" s="116">
        <f t="shared" si="26"/>
        <v>0</v>
      </c>
      <c r="U73" s="116">
        <f>IF(OR(ISNUMBER(SEARCH("(strict)",Text!L73)),ISNUMBER(SEARCH("(lenient)",Text!L73))),10,0)</f>
        <v>0</v>
      </c>
      <c r="V73" s="109">
        <f>IFERROR(IF(AND(SEARCH("(strict)",Text!M73)&gt;0,Scores!E73="Medium"),10,IF(AND(SEARCH("(strict)",Text!M73)&gt;0,Scores!E73="High"),20,0)),0)</f>
        <v>0</v>
      </c>
      <c r="W73" s="109">
        <f t="shared" si="27"/>
        <v>0</v>
      </c>
      <c r="X73" s="109">
        <f>IF(OR(ISNUMBER(SEARCH("(strict)",Text!M73)),ISNUMBER(SEARCH("(lenient)",Text!M73))),10,0)</f>
        <v>0</v>
      </c>
      <c r="Y73" s="116">
        <f>IFERROR(IF(AND(SEARCH("(strict)",Text!N73)&gt;0,Scores!E73="Medium"),10,IF(AND(SEARCH("(strict)",Text!N73)&gt;0,Scores!E73="High"),20,0)),0)</f>
        <v>0</v>
      </c>
      <c r="Z73" s="116">
        <f t="shared" si="29"/>
        <v>0</v>
      </c>
      <c r="AA73" s="116">
        <f>IF(OR(ISNUMBER(SEARCH("(strict)",Text!N73)),ISNUMBER(SEARCH("(lenient)",Text!N73))),10,0)</f>
        <v>0</v>
      </c>
      <c r="AB73" s="109">
        <f>IFERROR(IF(AND(SEARCH("(strict)",Text!O73)&gt;0,Scores!E73="Medium"),10,IF(AND(SEARCH("(strict)",Text!O73)&gt;0,Scores!E73="High"),20,0)),0)</f>
        <v>10</v>
      </c>
      <c r="AC73" s="109">
        <f t="shared" si="28"/>
        <v>0.01</v>
      </c>
      <c r="AD73" s="109">
        <f>IF(OR(ISNUMBER(SEARCH("(strict)",Text!O73)),ISNUMBER(SEARCH("(lenient)",Text!O73))),10,0)</f>
        <v>10</v>
      </c>
      <c r="AE73" s="116">
        <f>IFERROR(IF(AND(SEARCH("(strict)",Text!P73)&gt;0,Scores!E73="Medium"),10,IF(AND(SEARCH("(strict)",Text!P73)&gt;0,Scores!E73="High"),20,0)),0)</f>
        <v>0</v>
      </c>
      <c r="AF73" s="116">
        <f t="shared" si="30"/>
        <v>0</v>
      </c>
      <c r="AG73" s="116">
        <f>IF(OR(ISNUMBER(SEARCH("(strict)",Text!P73)),ISNUMBER(SEARCH("(lenient)",Text!P73))),10,0)</f>
        <v>0</v>
      </c>
      <c r="AH73" s="109">
        <f>IFERROR(IF(AND(SEARCH("(strict)",Text!Q73)&gt;0,Scores!E73="Medium"),10,IF(AND(SEARCH("(strict)",Text!Q73)&gt;0,Scores!E73="High"),20,0)),0)</f>
        <v>0</v>
      </c>
      <c r="AI73" s="109">
        <f t="shared" si="31"/>
        <v>0</v>
      </c>
      <c r="AJ73" s="109">
        <f>IF(OR(ISNUMBER(SEARCH("(strict)",Text!Q73)),ISNUMBER(SEARCH("(lenient)",Text!Q73))),10,0)</f>
        <v>0</v>
      </c>
      <c r="AK73" s="116">
        <f>IFERROR(IF(AND(SEARCH("(strict)",Text!R73)&gt;0,Scores!E73="Medium"),10,IF(AND(SEARCH("(strict)",Text!R73)&gt;0,Scores!E73="High"),20,0)),0)</f>
        <v>0</v>
      </c>
      <c r="AL73" s="116">
        <f t="shared" si="32"/>
        <v>0</v>
      </c>
      <c r="AM73" s="116">
        <f>IF(OR(ISNUMBER(SEARCH("(strict)",Text!R73)),ISNUMBER(SEARCH("(lenient)",Text!R73))),10,0)</f>
        <v>0</v>
      </c>
      <c r="AN73" s="109">
        <f>IFERROR(IF(AND(SEARCH("(strict)",Text!S73)&gt;0,Scores!E73="Medium"),10,IF(AND(SEARCH("(strict)",Text!S73)&gt;0,Scores!E73="High"),20,0)),0)</f>
        <v>0</v>
      </c>
      <c r="AO73" s="109">
        <f t="shared" si="33"/>
        <v>0</v>
      </c>
      <c r="AP73" s="109">
        <f>IF(OR(ISNUMBER(SEARCH("(strict)",Text!S73)),ISNUMBER(SEARCH("(lenient)",Text!S73))),10,0)</f>
        <v>0</v>
      </c>
      <c r="AQ73" s="116">
        <f>IFERROR(IF(AND(SEARCH("(strict)",Text!T73)&gt;0,Scores!E73="Medium"),10,IF(AND(SEARCH("(strict)",Text!T73)&gt;0,Scores!E73="High"),20,0)),0)</f>
        <v>0</v>
      </c>
      <c r="AR73" s="116">
        <f t="shared" si="34"/>
        <v>0</v>
      </c>
      <c r="AS73" s="116">
        <f>IF(OR(ISNUMBER(SEARCH("(strict)",Text!T73)),ISNUMBER(SEARCH("(lenient)",Text!T73))),10,0)</f>
        <v>10</v>
      </c>
    </row>
    <row r="74" spans="1:45" ht="54.75" customHeight="1">
      <c r="A74"/>
      <c r="B74" s="3" t="s">
        <v>352</v>
      </c>
      <c r="C74" s="4" t="s">
        <v>283</v>
      </c>
      <c r="D74" s="5" t="s">
        <v>353</v>
      </c>
      <c r="E74" s="4" t="s">
        <v>47</v>
      </c>
      <c r="F74" s="4" t="s">
        <v>354</v>
      </c>
      <c r="G74" s="116">
        <f>IFERROR(IF(AND(SEARCH("(strict)",Text!H74)&gt;0,Scores!E74="Medium"),10,IF(AND(SEARCH("(strict)",Text!H74)&gt;0,Scores!E74="High"),20,0)),0)</f>
        <v>0</v>
      </c>
      <c r="H74" s="116">
        <f t="shared" si="22"/>
        <v>0</v>
      </c>
      <c r="I74" s="116">
        <f>IF(OR(ISNUMBER(SEARCH("(strict)",Text!H74)),ISNUMBER(SEARCH("(lenient)",Text!H74))),10,0)</f>
        <v>0</v>
      </c>
      <c r="J74" s="109">
        <f>IFERROR(IF(AND(SEARCH("(strict)",Text!I74)&gt;0,Scores!E74="Medium"),10,IF(AND(SEARCH("(strict)",Text!I74)&gt;0,Scores!E74="High"),20,0)),0)</f>
        <v>0</v>
      </c>
      <c r="K74" s="109">
        <f t="shared" si="23"/>
        <v>0</v>
      </c>
      <c r="L74" s="109">
        <f>IF(OR(ISNUMBER(SEARCH("(strict)",Text!I74)),ISNUMBER(SEARCH("(lenient)",Text!I74))),10,0)</f>
        <v>0</v>
      </c>
      <c r="M74" s="116">
        <f>IFERROR(IF(AND(SEARCH("(strict)",Text!J74)&gt;0,Scores!E74="Medium"),10,IF(AND(SEARCH("(strict)",Text!J74)&gt;0,Scores!E74="High"),20,0)),0)</f>
        <v>0</v>
      </c>
      <c r="N74" s="116">
        <f t="shared" si="24"/>
        <v>0</v>
      </c>
      <c r="O74" s="116">
        <f>IF(OR(ISNUMBER(SEARCH("(strict)",Text!J74)),ISNUMBER(SEARCH("(lenient)",Text!J74))),10,0)</f>
        <v>10</v>
      </c>
      <c r="P74" s="109">
        <f>IFERROR(IF(AND(SEARCH("(strict)",Text!K74)&gt;0,Scores!E74="Medium"),10,IF(AND(SEARCH("(strict)",Text!K74)&gt;0,Scores!E74="High"),20,0)),0)</f>
        <v>0</v>
      </c>
      <c r="Q74" s="109">
        <f t="shared" si="25"/>
        <v>0</v>
      </c>
      <c r="R74" s="109">
        <f>IF(OR(ISNUMBER(SEARCH("(strict)",Text!K74)),ISNUMBER(SEARCH("(lenient)",Text!K74))),10,0)</f>
        <v>0</v>
      </c>
      <c r="S74" s="116">
        <f>IFERROR(IF(AND(SEARCH("(strict)",Text!L74)&gt;0,Scores!E74="Medium"),10,IF(AND(SEARCH("(strict)",Text!L74)&gt;0,Scores!E74="High"),20,0)),0)</f>
        <v>0</v>
      </c>
      <c r="T74" s="116">
        <f t="shared" si="26"/>
        <v>0</v>
      </c>
      <c r="U74" s="116">
        <f>IF(OR(ISNUMBER(SEARCH("(strict)",Text!L74)),ISNUMBER(SEARCH("(lenient)",Text!L74))),10,0)</f>
        <v>0</v>
      </c>
      <c r="V74" s="109">
        <f>IFERROR(IF(AND(SEARCH("(strict)",Text!M74)&gt;0,Scores!E74="Medium"),10,IF(AND(SEARCH("(strict)",Text!M74)&gt;0,Scores!E74="High"),20,0)),0)</f>
        <v>0</v>
      </c>
      <c r="W74" s="109">
        <f t="shared" si="27"/>
        <v>0</v>
      </c>
      <c r="X74" s="109">
        <f>IF(OR(ISNUMBER(SEARCH("(strict)",Text!M74)),ISNUMBER(SEARCH("(lenient)",Text!M74))),10,0)</f>
        <v>0</v>
      </c>
      <c r="Y74" s="116">
        <f>IFERROR(IF(AND(SEARCH("(strict)",Text!N74)&gt;0,Scores!E74="Medium"),10,IF(AND(SEARCH("(strict)",Text!N74)&gt;0,Scores!E74="High"),20,0)),0)</f>
        <v>0</v>
      </c>
      <c r="Z74" s="116">
        <f t="shared" si="29"/>
        <v>0</v>
      </c>
      <c r="AA74" s="116">
        <f>IF(OR(ISNUMBER(SEARCH("(strict)",Text!N74)),ISNUMBER(SEARCH("(lenient)",Text!N74))),10,0)</f>
        <v>0</v>
      </c>
      <c r="AB74" s="109">
        <f>IFERROR(IF(AND(SEARCH("(strict)",Text!O74)&gt;0,Scores!E74="Medium"),10,IF(AND(SEARCH("(strict)",Text!O74)&gt;0,Scores!E74="High"),20,0)),0)</f>
        <v>10</v>
      </c>
      <c r="AC74" s="109">
        <f t="shared" si="28"/>
        <v>0.01</v>
      </c>
      <c r="AD74" s="109">
        <f>IF(OR(ISNUMBER(SEARCH("(strict)",Text!O74)),ISNUMBER(SEARCH("(lenient)",Text!O74))),10,0)</f>
        <v>10</v>
      </c>
      <c r="AE74" s="116">
        <f>IFERROR(IF(AND(SEARCH("(strict)",Text!P74)&gt;0,Scores!E74="Medium"),10,IF(AND(SEARCH("(strict)",Text!P74)&gt;0,Scores!E74="High"),20,0)),0)</f>
        <v>0</v>
      </c>
      <c r="AF74" s="116">
        <f t="shared" si="30"/>
        <v>0</v>
      </c>
      <c r="AG74" s="116">
        <f>IF(OR(ISNUMBER(SEARCH("(strict)",Text!P74)),ISNUMBER(SEARCH("(lenient)",Text!P74))),10,0)</f>
        <v>0</v>
      </c>
      <c r="AH74" s="109">
        <f>IFERROR(IF(AND(SEARCH("(strict)",Text!Q74)&gt;0,Scores!E74="Medium"),10,IF(AND(SEARCH("(strict)",Text!Q74)&gt;0,Scores!E74="High"),20,0)),0)</f>
        <v>0</v>
      </c>
      <c r="AI74" s="109">
        <f t="shared" si="31"/>
        <v>0</v>
      </c>
      <c r="AJ74" s="109">
        <f>IF(OR(ISNUMBER(SEARCH("(strict)",Text!Q74)),ISNUMBER(SEARCH("(lenient)",Text!Q74))),10,0)</f>
        <v>0</v>
      </c>
      <c r="AK74" s="116">
        <f>IFERROR(IF(AND(SEARCH("(strict)",Text!R74)&gt;0,Scores!E74="Medium"),10,IF(AND(SEARCH("(strict)",Text!R74)&gt;0,Scores!E74="High"),20,0)),0)</f>
        <v>0</v>
      </c>
      <c r="AL74" s="116">
        <f t="shared" si="32"/>
        <v>0</v>
      </c>
      <c r="AM74" s="116">
        <f>IF(OR(ISNUMBER(SEARCH("(strict)",Text!R74)),ISNUMBER(SEARCH("(lenient)",Text!R74))),10,0)</f>
        <v>0</v>
      </c>
      <c r="AN74" s="109">
        <f>IFERROR(IF(AND(SEARCH("(strict)",Text!S74)&gt;0,Scores!E74="Medium"),10,IF(AND(SEARCH("(strict)",Text!S74)&gt;0,Scores!E74="High"),20,0)),0)</f>
        <v>0</v>
      </c>
      <c r="AO74" s="109">
        <f t="shared" si="33"/>
        <v>0</v>
      </c>
      <c r="AP74" s="109">
        <f>IF(OR(ISNUMBER(SEARCH("(strict)",Text!S74)),ISNUMBER(SEARCH("(lenient)",Text!S74))),10,0)</f>
        <v>0</v>
      </c>
      <c r="AQ74" s="116">
        <f>IFERROR(IF(AND(SEARCH("(strict)",Text!T74)&gt;0,Scores!E74="Medium"),10,IF(AND(SEARCH("(strict)",Text!T74)&gt;0,Scores!E74="High"),20,0)),0)</f>
        <v>0</v>
      </c>
      <c r="AR74" s="116">
        <f t="shared" si="34"/>
        <v>0</v>
      </c>
      <c r="AS74" s="116">
        <f>IF(OR(ISNUMBER(SEARCH("(strict)",Text!T74)),ISNUMBER(SEARCH("(lenient)",Text!T74))),10,0)</f>
        <v>0</v>
      </c>
    </row>
    <row r="75" spans="1:45" ht="91.5" customHeight="1">
      <c r="A75"/>
      <c r="B75" s="3" t="s">
        <v>356</v>
      </c>
      <c r="C75" s="4" t="s">
        <v>283</v>
      </c>
      <c r="D75" s="5" t="s">
        <v>357</v>
      </c>
      <c r="E75" s="4" t="s">
        <v>67</v>
      </c>
      <c r="F75" s="4" t="s">
        <v>358</v>
      </c>
      <c r="G75" s="116">
        <f>IFERROR(IF(AND(SEARCH("(strict)",Text!H75)&gt;0,Scores!E75="Medium"),10,IF(AND(SEARCH("(strict)",Text!H75)&gt;0,Scores!E75="High"),20,0)),0)</f>
        <v>0</v>
      </c>
      <c r="H75" s="116">
        <f t="shared" si="22"/>
        <v>0</v>
      </c>
      <c r="I75" s="116">
        <f>IF(OR(ISNUMBER(SEARCH("(strict)",Text!H75)),ISNUMBER(SEARCH("(lenient)",Text!H75))),10,0)</f>
        <v>0</v>
      </c>
      <c r="J75" s="109">
        <f>IFERROR(IF(AND(SEARCH("(strict)",Text!I75)&gt;0,Scores!E75="Medium"),10,IF(AND(SEARCH("(strict)",Text!I75)&gt;0,Scores!E75="High"),20,0)),0)</f>
        <v>0</v>
      </c>
      <c r="K75" s="109">
        <f t="shared" si="23"/>
        <v>0</v>
      </c>
      <c r="L75" s="109">
        <f>IF(OR(ISNUMBER(SEARCH("(strict)",Text!I75)),ISNUMBER(SEARCH("(lenient)",Text!I75))),10,0)</f>
        <v>0</v>
      </c>
      <c r="M75" s="116">
        <f>IFERROR(IF(AND(SEARCH("(strict)",Text!J75)&gt;0,Scores!E75="Medium"),10,IF(AND(SEARCH("(strict)",Text!J75)&gt;0,Scores!E75="High"),20,0)),0)</f>
        <v>0</v>
      </c>
      <c r="N75" s="116">
        <f t="shared" si="24"/>
        <v>0</v>
      </c>
      <c r="O75" s="116">
        <f>IF(OR(ISNUMBER(SEARCH("(strict)",Text!J75)),ISNUMBER(SEARCH("(lenient)",Text!J75))),10,0)</f>
        <v>0</v>
      </c>
      <c r="P75" s="109">
        <f>IFERROR(IF(AND(SEARCH("(strict)",Text!K75)&gt;0,Scores!E75="Medium"),10,IF(AND(SEARCH("(strict)",Text!K75)&gt;0,Scores!E75="High"),20,0)),0)</f>
        <v>0</v>
      </c>
      <c r="Q75" s="109">
        <f t="shared" si="25"/>
        <v>0</v>
      </c>
      <c r="R75" s="109">
        <f>IF(OR(ISNUMBER(SEARCH("(strict)",Text!K75)),ISNUMBER(SEARCH("(lenient)",Text!K75))),10,0)</f>
        <v>0</v>
      </c>
      <c r="S75" s="116">
        <f>IFERROR(IF(AND(SEARCH("(strict)",Text!L75)&gt;0,Scores!E75="Medium"),10,IF(AND(SEARCH("(strict)",Text!L75)&gt;0,Scores!E75="High"),20,0)),0)</f>
        <v>0</v>
      </c>
      <c r="T75" s="116">
        <f t="shared" si="26"/>
        <v>0</v>
      </c>
      <c r="U75" s="116">
        <f>IF(OR(ISNUMBER(SEARCH("(strict)",Text!L75)),ISNUMBER(SEARCH("(lenient)",Text!L75))),10,0)</f>
        <v>0</v>
      </c>
      <c r="V75" s="109">
        <f>IFERROR(IF(AND(SEARCH("(strict)",Text!M75)&gt;0,Scores!E75="Medium"),10,IF(AND(SEARCH("(strict)",Text!M75)&gt;0,Scores!E75="High"),20,0)),0)</f>
        <v>0</v>
      </c>
      <c r="W75" s="109">
        <f t="shared" si="27"/>
        <v>0</v>
      </c>
      <c r="X75" s="109">
        <f>IF(OR(ISNUMBER(SEARCH("(strict)",Text!M75)),ISNUMBER(SEARCH("(lenient)",Text!M75))),10,0)</f>
        <v>0</v>
      </c>
      <c r="Y75" s="116">
        <f>IFERROR(IF(AND(SEARCH("(strict)",Text!N75)&gt;0,Scores!E75="Medium"),10,IF(AND(SEARCH("(strict)",Text!N75)&gt;0,Scores!E75="High"),20,0)),0)</f>
        <v>0</v>
      </c>
      <c r="Z75" s="116">
        <f t="shared" si="29"/>
        <v>0</v>
      </c>
      <c r="AA75" s="116">
        <f>IF(OR(ISNUMBER(SEARCH("(strict)",Text!N75)),ISNUMBER(SEARCH("(lenient)",Text!N75))),10,0)</f>
        <v>0</v>
      </c>
      <c r="AB75" s="109">
        <f>IFERROR(IF(AND(SEARCH("(strict)",Text!O75)&gt;0,Scores!E75="Medium"),10,IF(AND(SEARCH("(strict)",Text!O75)&gt;0,Scores!E75="High"),20,0)),0)</f>
        <v>0</v>
      </c>
      <c r="AC75" s="109">
        <f t="shared" si="28"/>
        <v>0</v>
      </c>
      <c r="AD75" s="109">
        <f>IF(OR(ISNUMBER(SEARCH("(strict)",Text!O75)),ISNUMBER(SEARCH("(lenient)",Text!O75))),10,0)</f>
        <v>0</v>
      </c>
      <c r="AE75" s="116">
        <f>IFERROR(IF(AND(SEARCH("(strict)",Text!P75)&gt;0,Scores!E75="Medium"),10,IF(AND(SEARCH("(strict)",Text!P75)&gt;0,Scores!E75="High"),20,0)),0)</f>
        <v>0</v>
      </c>
      <c r="AF75" s="116">
        <f t="shared" si="30"/>
        <v>0</v>
      </c>
      <c r="AG75" s="116">
        <f>IF(OR(ISNUMBER(SEARCH("(strict)",Text!P75)),ISNUMBER(SEARCH("(lenient)",Text!P75))),10,0)</f>
        <v>0</v>
      </c>
      <c r="AH75" s="109">
        <f>IFERROR(IF(AND(SEARCH("(strict)",Text!Q75)&gt;0,Scores!E75="Medium"),10,IF(AND(SEARCH("(strict)",Text!Q75)&gt;0,Scores!E75="High"),20,0)),0)</f>
        <v>0</v>
      </c>
      <c r="AI75" s="109">
        <f t="shared" si="31"/>
        <v>0</v>
      </c>
      <c r="AJ75" s="109">
        <f>IF(OR(ISNUMBER(SEARCH("(strict)",Text!Q75)),ISNUMBER(SEARCH("(lenient)",Text!Q75))),10,0)</f>
        <v>0</v>
      </c>
      <c r="AK75" s="116">
        <f>IFERROR(IF(AND(SEARCH("(strict)",Text!R75)&gt;0,Scores!E75="Medium"),10,IF(AND(SEARCH("(strict)",Text!R75)&gt;0,Scores!E75="High"),20,0)),0)</f>
        <v>0</v>
      </c>
      <c r="AL75" s="116">
        <f t="shared" si="32"/>
        <v>0</v>
      </c>
      <c r="AM75" s="116">
        <f>IF(OR(ISNUMBER(SEARCH("(strict)",Text!R75)),ISNUMBER(SEARCH("(lenient)",Text!R75))),10,0)</f>
        <v>0</v>
      </c>
      <c r="AN75" s="109">
        <f>IFERROR(IF(AND(SEARCH("(strict)",Text!S75)&gt;0,Scores!E75="Medium"),10,IF(AND(SEARCH("(strict)",Text!S75)&gt;0,Scores!E75="High"),20,0)),0)</f>
        <v>0</v>
      </c>
      <c r="AO75" s="109">
        <f t="shared" si="33"/>
        <v>0</v>
      </c>
      <c r="AP75" s="109">
        <f>IF(OR(ISNUMBER(SEARCH("(strict)",Text!S75)),ISNUMBER(SEARCH("(lenient)",Text!S75))),10,0)</f>
        <v>0</v>
      </c>
      <c r="AQ75" s="116">
        <f>IFERROR(IF(AND(SEARCH("(strict)",Text!T75)&gt;0,Scores!E75="Medium"),10,IF(AND(SEARCH("(strict)",Text!T75)&gt;0,Scores!E75="High"),20,0)),0)</f>
        <v>0</v>
      </c>
      <c r="AR75" s="116">
        <f t="shared" si="34"/>
        <v>0</v>
      </c>
      <c r="AS75" s="116">
        <f>IF(OR(ISNUMBER(SEARCH("(strict)",Text!T75)),ISNUMBER(SEARCH("(lenient)",Text!T75))),10,0)</f>
        <v>10</v>
      </c>
    </row>
    <row r="76" spans="1:45" ht="80.25" customHeight="1">
      <c r="A76"/>
      <c r="B76" s="3" t="s">
        <v>360</v>
      </c>
      <c r="C76" s="4" t="s">
        <v>283</v>
      </c>
      <c r="D76" s="5" t="s">
        <v>361</v>
      </c>
      <c r="E76" s="4" t="s">
        <v>67</v>
      </c>
      <c r="F76" s="4" t="s">
        <v>362</v>
      </c>
      <c r="G76" s="116">
        <f>IFERROR(IF(AND(SEARCH("(strict)",Text!H76)&gt;0,Scores!E76="Medium"),10,IF(AND(SEARCH("(strict)",Text!H76)&gt;0,Scores!E76="High"),20,0)),0)</f>
        <v>0</v>
      </c>
      <c r="H76" s="116">
        <f t="shared" si="22"/>
        <v>0</v>
      </c>
      <c r="I76" s="116">
        <f>IF(OR(ISNUMBER(SEARCH("(strict)",Text!H76)),ISNUMBER(SEARCH("(lenient)",Text!H76))),10,0)</f>
        <v>0</v>
      </c>
      <c r="J76" s="109">
        <f>IFERROR(IF(AND(SEARCH("(strict)",Text!I76)&gt;0,Scores!E76="Medium"),10,IF(AND(SEARCH("(strict)",Text!I76)&gt;0,Scores!E76="High"),20,0)),0)</f>
        <v>0</v>
      </c>
      <c r="K76" s="109">
        <f t="shared" si="23"/>
        <v>0</v>
      </c>
      <c r="L76" s="109">
        <f>IF(OR(ISNUMBER(SEARCH("(strict)",Text!I76)),ISNUMBER(SEARCH("(lenient)",Text!I76))),10,0)</f>
        <v>0</v>
      </c>
      <c r="M76" s="116">
        <f>IFERROR(IF(AND(SEARCH("(strict)",Text!J76)&gt;0,Scores!E76="Medium"),10,IF(AND(SEARCH("(strict)",Text!J76)&gt;0,Scores!E76="High"),20,0)),0)</f>
        <v>0</v>
      </c>
      <c r="N76" s="116">
        <f t="shared" si="24"/>
        <v>0</v>
      </c>
      <c r="O76" s="116">
        <f>IF(OR(ISNUMBER(SEARCH("(strict)",Text!J76)),ISNUMBER(SEARCH("(lenient)",Text!J76))),10,0)</f>
        <v>0</v>
      </c>
      <c r="P76" s="109">
        <f>IFERROR(IF(AND(SEARCH("(strict)",Text!K76)&gt;0,Scores!E76="Medium"),10,IF(AND(SEARCH("(strict)",Text!K76)&gt;0,Scores!E76="High"),20,0)),0)</f>
        <v>0</v>
      </c>
      <c r="Q76" s="109">
        <f t="shared" si="25"/>
        <v>0</v>
      </c>
      <c r="R76" s="109">
        <f>IF(OR(ISNUMBER(SEARCH("(strict)",Text!K76)),ISNUMBER(SEARCH("(lenient)",Text!K76))),10,0)</f>
        <v>0</v>
      </c>
      <c r="S76" s="116">
        <f>IFERROR(IF(AND(SEARCH("(strict)",Text!L76)&gt;0,Scores!E76="Medium"),10,IF(AND(SEARCH("(strict)",Text!L76)&gt;0,Scores!E76="High"),20,0)),0)</f>
        <v>0</v>
      </c>
      <c r="T76" s="116">
        <f t="shared" si="26"/>
        <v>0</v>
      </c>
      <c r="U76" s="116">
        <f>IF(OR(ISNUMBER(SEARCH("(strict)",Text!L76)),ISNUMBER(SEARCH("(lenient)",Text!L76))),10,0)</f>
        <v>0</v>
      </c>
      <c r="V76" s="109">
        <f>IFERROR(IF(AND(SEARCH("(strict)",Text!M76)&gt;0,Scores!E76="Medium"),10,IF(AND(SEARCH("(strict)",Text!M76)&gt;0,Scores!E76="High"),20,0)),0)</f>
        <v>0</v>
      </c>
      <c r="W76" s="109">
        <f t="shared" si="27"/>
        <v>0</v>
      </c>
      <c r="X76" s="109">
        <f>IF(OR(ISNUMBER(SEARCH("(strict)",Text!M76)),ISNUMBER(SEARCH("(lenient)",Text!M76))),10,0)</f>
        <v>0</v>
      </c>
      <c r="Y76" s="116">
        <f>IFERROR(IF(AND(SEARCH("(strict)",Text!N76)&gt;0,Scores!E76="Medium"),10,IF(AND(SEARCH("(strict)",Text!N76)&gt;0,Scores!E76="High"),20,0)),0)</f>
        <v>0</v>
      </c>
      <c r="Z76" s="116">
        <f t="shared" si="29"/>
        <v>0</v>
      </c>
      <c r="AA76" s="116">
        <f>IF(OR(ISNUMBER(SEARCH("(strict)",Text!N76)),ISNUMBER(SEARCH("(lenient)",Text!N76))),10,0)</f>
        <v>0</v>
      </c>
      <c r="AB76" s="109">
        <f>IFERROR(IF(AND(SEARCH("(strict)",Text!O76)&gt;0,Scores!E76="Medium"),10,IF(AND(SEARCH("(strict)",Text!O76)&gt;0,Scores!E76="High"),20,0)),0)</f>
        <v>0</v>
      </c>
      <c r="AC76" s="109">
        <f t="shared" si="28"/>
        <v>0</v>
      </c>
      <c r="AD76" s="109">
        <f>IF(OR(ISNUMBER(SEARCH("(strict)",Text!O76)),ISNUMBER(SEARCH("(lenient)",Text!O76))),10,0)</f>
        <v>0</v>
      </c>
      <c r="AE76" s="116">
        <f>IFERROR(IF(AND(SEARCH("(strict)",Text!P76)&gt;0,Scores!E76="Medium"),10,IF(AND(SEARCH("(strict)",Text!P76)&gt;0,Scores!E76="High"),20,0)),0)</f>
        <v>0</v>
      </c>
      <c r="AF76" s="116">
        <f t="shared" si="30"/>
        <v>0</v>
      </c>
      <c r="AG76" s="116">
        <f>IF(OR(ISNUMBER(SEARCH("(strict)",Text!P76)),ISNUMBER(SEARCH("(lenient)",Text!P76))),10,0)</f>
        <v>0</v>
      </c>
      <c r="AH76" s="109">
        <f>IFERROR(IF(AND(SEARCH("(strict)",Text!Q76)&gt;0,Scores!E76="Medium"),10,IF(AND(SEARCH("(strict)",Text!Q76)&gt;0,Scores!E76="High"),20,0)),0)</f>
        <v>0</v>
      </c>
      <c r="AI76" s="109">
        <f t="shared" si="31"/>
        <v>0</v>
      </c>
      <c r="AJ76" s="109">
        <f>IF(OR(ISNUMBER(SEARCH("(strict)",Text!Q76)),ISNUMBER(SEARCH("(lenient)",Text!Q76))),10,0)</f>
        <v>0</v>
      </c>
      <c r="AK76" s="116">
        <f>IFERROR(IF(AND(SEARCH("(strict)",Text!R76)&gt;0,Scores!E76="Medium"),10,IF(AND(SEARCH("(strict)",Text!R76)&gt;0,Scores!E76="High"),20,0)),0)</f>
        <v>0</v>
      </c>
      <c r="AL76" s="116">
        <f t="shared" si="32"/>
        <v>0</v>
      </c>
      <c r="AM76" s="116">
        <f>IF(OR(ISNUMBER(SEARCH("(strict)",Text!R76)),ISNUMBER(SEARCH("(lenient)",Text!R76))),10,0)</f>
        <v>0</v>
      </c>
      <c r="AN76" s="109">
        <f>IFERROR(IF(AND(SEARCH("(strict)",Text!S76)&gt;0,Scores!E76="Medium"),10,IF(AND(SEARCH("(strict)",Text!S76)&gt;0,Scores!E76="High"),20,0)),0)</f>
        <v>0</v>
      </c>
      <c r="AO76" s="109">
        <f t="shared" si="33"/>
        <v>0</v>
      </c>
      <c r="AP76" s="109">
        <f>IF(OR(ISNUMBER(SEARCH("(strict)",Text!S76)),ISNUMBER(SEARCH("(lenient)",Text!S76))),10,0)</f>
        <v>0</v>
      </c>
      <c r="AQ76" s="116">
        <f>IFERROR(IF(AND(SEARCH("(strict)",Text!T76)&gt;0,Scores!E76="Medium"),10,IF(AND(SEARCH("(strict)",Text!T76)&gt;0,Scores!E76="High"),20,0)),0)</f>
        <v>0</v>
      </c>
      <c r="AR76" s="116">
        <f t="shared" si="34"/>
        <v>0</v>
      </c>
      <c r="AS76" s="116">
        <f>IF(OR(ISNUMBER(SEARCH("(strict)",Text!T76)),ISNUMBER(SEARCH("(lenient)",Text!T76))),10,0)</f>
        <v>0</v>
      </c>
    </row>
    <row r="77" spans="1:45" ht="39.75" customHeight="1">
      <c r="A77"/>
      <c r="B77" s="3" t="s">
        <v>364</v>
      </c>
      <c r="C77" s="4" t="s">
        <v>283</v>
      </c>
      <c r="D77" s="5" t="s">
        <v>365</v>
      </c>
      <c r="E77" s="4" t="s">
        <v>47</v>
      </c>
      <c r="F77" s="4" t="s">
        <v>366</v>
      </c>
      <c r="G77" s="116">
        <f>IFERROR(IF(AND(SEARCH("(strict)",Text!H77)&gt;0,Scores!E77="Medium"),10,IF(AND(SEARCH("(strict)",Text!H77)&gt;0,Scores!E77="High"),20,0)),0)</f>
        <v>0</v>
      </c>
      <c r="H77" s="116">
        <f t="shared" si="22"/>
        <v>0</v>
      </c>
      <c r="I77" s="116">
        <f>IF(OR(ISNUMBER(SEARCH("(strict)",Text!H77)),ISNUMBER(SEARCH("(lenient)",Text!H77))),10,0)</f>
        <v>0</v>
      </c>
      <c r="J77" s="109">
        <f>IFERROR(IF(AND(SEARCH("(strict)",Text!I77)&gt;0,Scores!E77="Medium"),10,IF(AND(SEARCH("(strict)",Text!I77)&gt;0,Scores!E77="High"),20,0)),0)</f>
        <v>0</v>
      </c>
      <c r="K77" s="109">
        <f t="shared" si="23"/>
        <v>0</v>
      </c>
      <c r="L77" s="109">
        <f>IF(OR(ISNUMBER(SEARCH("(strict)",Text!I77)),ISNUMBER(SEARCH("(lenient)",Text!I77))),10,0)</f>
        <v>0</v>
      </c>
      <c r="M77" s="116">
        <f>IFERROR(IF(AND(SEARCH("(strict)",Text!J77)&gt;0,Scores!E77="Medium"),10,IF(AND(SEARCH("(strict)",Text!J77)&gt;0,Scores!E77="High"),20,0)),0)</f>
        <v>0</v>
      </c>
      <c r="N77" s="116">
        <f t="shared" si="24"/>
        <v>0</v>
      </c>
      <c r="O77" s="116">
        <f>IF(OR(ISNUMBER(SEARCH("(strict)",Text!J77)),ISNUMBER(SEARCH("(lenient)",Text!J77))),10,0)</f>
        <v>0</v>
      </c>
      <c r="P77" s="109">
        <f>IFERROR(IF(AND(SEARCH("(strict)",Text!K77)&gt;0,Scores!E77="Medium"),10,IF(AND(SEARCH("(strict)",Text!K77)&gt;0,Scores!E77="High"),20,0)),0)</f>
        <v>0</v>
      </c>
      <c r="Q77" s="109">
        <f t="shared" si="25"/>
        <v>0</v>
      </c>
      <c r="R77" s="109">
        <f>IF(OR(ISNUMBER(SEARCH("(strict)",Text!K77)),ISNUMBER(SEARCH("(lenient)",Text!K77))),10,0)</f>
        <v>0</v>
      </c>
      <c r="S77" s="116">
        <f>IFERROR(IF(AND(SEARCH("(strict)",Text!L77)&gt;0,Scores!E77="Medium"),10,IF(AND(SEARCH("(strict)",Text!L77)&gt;0,Scores!E77="High"),20,0)),0)</f>
        <v>0</v>
      </c>
      <c r="T77" s="116">
        <f t="shared" si="26"/>
        <v>0</v>
      </c>
      <c r="U77" s="116">
        <f>IF(OR(ISNUMBER(SEARCH("(strict)",Text!L77)),ISNUMBER(SEARCH("(lenient)",Text!L77))),10,0)</f>
        <v>0</v>
      </c>
      <c r="V77" s="109">
        <f>IFERROR(IF(AND(SEARCH("(strict)",Text!M77)&gt;0,Scores!E77="Medium"),10,IF(AND(SEARCH("(strict)",Text!M77)&gt;0,Scores!E77="High"),20,0)),0)</f>
        <v>0</v>
      </c>
      <c r="W77" s="109">
        <f t="shared" si="27"/>
        <v>0</v>
      </c>
      <c r="X77" s="109">
        <f>IF(OR(ISNUMBER(SEARCH("(strict)",Text!M77)),ISNUMBER(SEARCH("(lenient)",Text!M77))),10,0)</f>
        <v>0</v>
      </c>
      <c r="Y77" s="116">
        <f>IFERROR(IF(AND(SEARCH("(strict)",Text!N77)&gt;0,Scores!E77="Medium"),10,IF(AND(SEARCH("(strict)",Text!N77)&gt;0,Scores!E77="High"),20,0)),0)</f>
        <v>0</v>
      </c>
      <c r="Z77" s="116">
        <f t="shared" si="29"/>
        <v>0</v>
      </c>
      <c r="AA77" s="116">
        <f>IF(OR(ISNUMBER(SEARCH("(strict)",Text!N77)),ISNUMBER(SEARCH("(lenient)",Text!N77))),10,0)</f>
        <v>0</v>
      </c>
      <c r="AB77" s="109">
        <f>IFERROR(IF(AND(SEARCH("(strict)",Text!O77)&gt;0,Scores!E77="Medium"),10,IF(AND(SEARCH("(strict)",Text!O77)&gt;0,Scores!E77="High"),20,0)),0)</f>
        <v>0</v>
      </c>
      <c r="AC77" s="109">
        <f t="shared" si="28"/>
        <v>0</v>
      </c>
      <c r="AD77" s="109">
        <f>IF(OR(ISNUMBER(SEARCH("(strict)",Text!O77)),ISNUMBER(SEARCH("(lenient)",Text!O77))),10,0)</f>
        <v>0</v>
      </c>
      <c r="AE77" s="116">
        <f>IFERROR(IF(AND(SEARCH("(strict)",Text!P77)&gt;0,Scores!E77="Medium"),10,IF(AND(SEARCH("(strict)",Text!P77)&gt;0,Scores!E77="High"),20,0)),0)</f>
        <v>0</v>
      </c>
      <c r="AF77" s="116">
        <f t="shared" si="30"/>
        <v>0</v>
      </c>
      <c r="AG77" s="116">
        <f>IF(OR(ISNUMBER(SEARCH("(strict)",Text!P77)),ISNUMBER(SEARCH("(lenient)",Text!P77))),10,0)</f>
        <v>0</v>
      </c>
      <c r="AH77" s="109">
        <f>IFERROR(IF(AND(SEARCH("(strict)",Text!Q77)&gt;0,Scores!E77="Medium"),10,IF(AND(SEARCH("(strict)",Text!Q77)&gt;0,Scores!E77="High"),20,0)),0)</f>
        <v>0</v>
      </c>
      <c r="AI77" s="109">
        <f t="shared" si="31"/>
        <v>0</v>
      </c>
      <c r="AJ77" s="109">
        <f>IF(OR(ISNUMBER(SEARCH("(strict)",Text!Q77)),ISNUMBER(SEARCH("(lenient)",Text!Q77))),10,0)</f>
        <v>0</v>
      </c>
      <c r="AK77" s="116">
        <f>IFERROR(IF(AND(SEARCH("(strict)",Text!R77)&gt;0,Scores!E77="Medium"),10,IF(AND(SEARCH("(strict)",Text!R77)&gt;0,Scores!E77="High"),20,0)),0)</f>
        <v>0</v>
      </c>
      <c r="AL77" s="116">
        <f t="shared" si="32"/>
        <v>0</v>
      </c>
      <c r="AM77" s="116">
        <f>IF(OR(ISNUMBER(SEARCH("(strict)",Text!R77)),ISNUMBER(SEARCH("(lenient)",Text!R77))),10,0)</f>
        <v>0</v>
      </c>
      <c r="AN77" s="109">
        <f>IFERROR(IF(AND(SEARCH("(strict)",Text!S77)&gt;0,Scores!E77="Medium"),10,IF(AND(SEARCH("(strict)",Text!S77)&gt;0,Scores!E77="High"),20,0)),0)</f>
        <v>0</v>
      </c>
      <c r="AO77" s="109">
        <f t="shared" si="33"/>
        <v>0</v>
      </c>
      <c r="AP77" s="109">
        <f>IF(OR(ISNUMBER(SEARCH("(strict)",Text!S77)),ISNUMBER(SEARCH("(lenient)",Text!S77))),10,0)</f>
        <v>0</v>
      </c>
      <c r="AQ77" s="116">
        <f>IFERROR(IF(AND(SEARCH("(strict)",Text!T77)&gt;0,Scores!E77="Medium"),10,IF(AND(SEARCH("(strict)",Text!T77)&gt;0,Scores!E77="High"),20,0)),0)</f>
        <v>0</v>
      </c>
      <c r="AR77" s="116">
        <f t="shared" si="34"/>
        <v>0</v>
      </c>
      <c r="AS77" s="116">
        <f>IF(OR(ISNUMBER(SEARCH("(strict)",Text!T77)),ISNUMBER(SEARCH("(lenient)",Text!T77))),10,0)</f>
        <v>0</v>
      </c>
    </row>
    <row r="78" spans="1:45" ht="117" customHeight="1">
      <c r="A78"/>
      <c r="B78" s="3" t="s">
        <v>368</v>
      </c>
      <c r="C78" s="4" t="s">
        <v>283</v>
      </c>
      <c r="D78" s="5" t="s">
        <v>494</v>
      </c>
      <c r="E78" s="4" t="s">
        <v>47</v>
      </c>
      <c r="F78" s="4" t="s">
        <v>370</v>
      </c>
      <c r="G78" s="116">
        <f>IFERROR(IF(AND(SEARCH("(strict)",Text!H78)&gt;0,Scores!E78="Medium"),10,IF(AND(SEARCH("(strict)",Text!H78)&gt;0,Scores!E78="High"),20,0)),0)</f>
        <v>0</v>
      </c>
      <c r="H78" s="116">
        <f t="shared" si="22"/>
        <v>0</v>
      </c>
      <c r="I78" s="116">
        <f>IF(OR(ISNUMBER(SEARCH("(strict)",Text!H78)),ISNUMBER(SEARCH("(lenient)",Text!H78))),10,0)</f>
        <v>0</v>
      </c>
      <c r="J78" s="109">
        <f>IFERROR(IF(AND(SEARCH("(strict)",Text!I78)&gt;0,Scores!E78="Medium"),10,IF(AND(SEARCH("(strict)",Text!I78)&gt;0,Scores!E78="High"),20,0)),0)</f>
        <v>0</v>
      </c>
      <c r="K78" s="109">
        <f t="shared" si="23"/>
        <v>0</v>
      </c>
      <c r="L78" s="109">
        <f>IF(OR(ISNUMBER(SEARCH("(strict)",Text!I78)),ISNUMBER(SEARCH("(lenient)",Text!I78))),10,0)</f>
        <v>0</v>
      </c>
      <c r="M78" s="116">
        <f>IFERROR(IF(AND(SEARCH("(strict)",Text!J78)&gt;0,Scores!E78="Medium"),10,IF(AND(SEARCH("(strict)",Text!J78)&gt;0,Scores!E78="High"),20,0)),0)</f>
        <v>0</v>
      </c>
      <c r="N78" s="116">
        <f t="shared" si="24"/>
        <v>0</v>
      </c>
      <c r="O78" s="116">
        <f>IF(OR(ISNUMBER(SEARCH("(strict)",Text!J78)),ISNUMBER(SEARCH("(lenient)",Text!J78))),10,0)</f>
        <v>0</v>
      </c>
      <c r="P78" s="109">
        <f>IFERROR(IF(AND(SEARCH("(strict)",Text!K78)&gt;0,Scores!E78="Medium"),10,IF(AND(SEARCH("(strict)",Text!K78)&gt;0,Scores!E78="High"),20,0)),0)</f>
        <v>0</v>
      </c>
      <c r="Q78" s="109">
        <f t="shared" si="25"/>
        <v>0</v>
      </c>
      <c r="R78" s="109">
        <f>IF(OR(ISNUMBER(SEARCH("(strict)",Text!K78)),ISNUMBER(SEARCH("(lenient)",Text!K78))),10,0)</f>
        <v>0</v>
      </c>
      <c r="S78" s="116">
        <f>IFERROR(IF(AND(SEARCH("(strict)",Text!L78)&gt;0,Scores!E78="Medium"),10,IF(AND(SEARCH("(strict)",Text!L78)&gt;0,Scores!E78="High"),20,0)),0)</f>
        <v>0</v>
      </c>
      <c r="T78" s="116">
        <f t="shared" si="26"/>
        <v>0</v>
      </c>
      <c r="U78" s="116">
        <f>IF(OR(ISNUMBER(SEARCH("(strict)",Text!L78)),ISNUMBER(SEARCH("(lenient)",Text!L78))),10,0)</f>
        <v>0</v>
      </c>
      <c r="V78" s="109">
        <f>IFERROR(IF(AND(SEARCH("(strict)",Text!M78)&gt;0,Scores!E78="Medium"),10,IF(AND(SEARCH("(strict)",Text!M78)&gt;0,Scores!E78="High"),20,0)),0)</f>
        <v>0</v>
      </c>
      <c r="W78" s="109">
        <f t="shared" si="27"/>
        <v>0</v>
      </c>
      <c r="X78" s="109">
        <f>IF(OR(ISNUMBER(SEARCH("(strict)",Text!M78)),ISNUMBER(SEARCH("(lenient)",Text!M78))),10,0)</f>
        <v>0</v>
      </c>
      <c r="Y78" s="116">
        <f>IFERROR(IF(AND(SEARCH("(strict)",Text!N78)&gt;0,Scores!E78="Medium"),10,IF(AND(SEARCH("(strict)",Text!N78)&gt;0,Scores!E78="High"),20,0)),0)</f>
        <v>0</v>
      </c>
      <c r="Z78" s="116">
        <f t="shared" si="29"/>
        <v>0</v>
      </c>
      <c r="AA78" s="116">
        <f>IF(OR(ISNUMBER(SEARCH("(strict)",Text!N78)),ISNUMBER(SEARCH("(lenient)",Text!N78))),10,0)</f>
        <v>0</v>
      </c>
      <c r="AB78" s="109">
        <f>IFERROR(IF(AND(SEARCH("(strict)",Text!O78)&gt;0,Scores!E78="Medium"),10,IF(AND(SEARCH("(strict)",Text!O78)&gt;0,Scores!E78="High"),20,0)),0)</f>
        <v>0</v>
      </c>
      <c r="AC78" s="109">
        <f t="shared" si="28"/>
        <v>0</v>
      </c>
      <c r="AD78" s="109">
        <f>IF(OR(ISNUMBER(SEARCH("(strict)",Text!O78)),ISNUMBER(SEARCH("(lenient)",Text!O78))),10,0)</f>
        <v>0</v>
      </c>
      <c r="AE78" s="116">
        <f>IFERROR(IF(AND(SEARCH("(strict)",Text!P78)&gt;0,Scores!E78="Medium"),10,IF(AND(SEARCH("(strict)",Text!P78)&gt;0,Scores!E78="High"),20,0)),0)</f>
        <v>0</v>
      </c>
      <c r="AF78" s="116">
        <f t="shared" si="30"/>
        <v>0</v>
      </c>
      <c r="AG78" s="116">
        <f>IF(OR(ISNUMBER(SEARCH("(strict)",Text!P78)),ISNUMBER(SEARCH("(lenient)",Text!P78))),10,0)</f>
        <v>0</v>
      </c>
      <c r="AH78" s="109">
        <f>IFERROR(IF(AND(SEARCH("(strict)",Text!Q78)&gt;0,Scores!E78="Medium"),10,IF(AND(SEARCH("(strict)",Text!Q78)&gt;0,Scores!E78="High"),20,0)),0)</f>
        <v>0</v>
      </c>
      <c r="AI78" s="109">
        <f t="shared" si="31"/>
        <v>0</v>
      </c>
      <c r="AJ78" s="109">
        <f>IF(OR(ISNUMBER(SEARCH("(strict)",Text!Q78)),ISNUMBER(SEARCH("(lenient)",Text!Q78))),10,0)</f>
        <v>0</v>
      </c>
      <c r="AK78" s="116">
        <f>IFERROR(IF(AND(SEARCH("(strict)",Text!R78)&gt;0,Scores!E78="Medium"),10,IF(AND(SEARCH("(strict)",Text!R78)&gt;0,Scores!E78="High"),20,0)),0)</f>
        <v>0</v>
      </c>
      <c r="AL78" s="116">
        <f t="shared" si="32"/>
        <v>0</v>
      </c>
      <c r="AM78" s="116">
        <f>IF(OR(ISNUMBER(SEARCH("(strict)",Text!R78)),ISNUMBER(SEARCH("(lenient)",Text!R78))),10,0)</f>
        <v>0</v>
      </c>
      <c r="AN78" s="109">
        <f>IFERROR(IF(AND(SEARCH("(strict)",Text!S78)&gt;0,Scores!E78="Medium"),10,IF(AND(SEARCH("(strict)",Text!S78)&gt;0,Scores!E78="High"),20,0)),0)</f>
        <v>0</v>
      </c>
      <c r="AO78" s="109">
        <f t="shared" si="33"/>
        <v>0</v>
      </c>
      <c r="AP78" s="109">
        <f>IF(OR(ISNUMBER(SEARCH("(strict)",Text!S78)),ISNUMBER(SEARCH("(lenient)",Text!S78))),10,0)</f>
        <v>0</v>
      </c>
      <c r="AQ78" s="116">
        <f>IFERROR(IF(AND(SEARCH("(strict)",Text!T78)&gt;0,Scores!E78="Medium"),10,IF(AND(SEARCH("(strict)",Text!T78)&gt;0,Scores!E78="High"),20,0)),0)</f>
        <v>0</v>
      </c>
      <c r="AR78" s="116">
        <f t="shared" si="34"/>
        <v>0</v>
      </c>
      <c r="AS78" s="116">
        <f>IF(OR(ISNUMBER(SEARCH("(strict)",Text!T78)),ISNUMBER(SEARCH("(lenient)",Text!T78))),10,0)</f>
        <v>0</v>
      </c>
    </row>
    <row r="79" spans="1:45" ht="156" customHeight="1">
      <c r="A79"/>
      <c r="B79" s="3" t="s">
        <v>372</v>
      </c>
      <c r="C79" s="4" t="s">
        <v>283</v>
      </c>
      <c r="D79" s="5" t="s">
        <v>495</v>
      </c>
      <c r="E79" s="4" t="s">
        <v>47</v>
      </c>
      <c r="F79" s="4" t="s">
        <v>374</v>
      </c>
      <c r="G79" s="116">
        <f>IFERROR(IF(AND(SEARCH("(strict)",Text!H79)&gt;0,Scores!E79="Medium"),10,IF(AND(SEARCH("(strict)",Text!H79)&gt;0,Scores!E79="High"),20,0)),0)</f>
        <v>0</v>
      </c>
      <c r="H79" s="116">
        <f t="shared" si="22"/>
        <v>0</v>
      </c>
      <c r="I79" s="116">
        <f>IF(OR(ISNUMBER(SEARCH("(strict)",Text!H79)),ISNUMBER(SEARCH("(lenient)",Text!H79))),10,0)</f>
        <v>0</v>
      </c>
      <c r="J79" s="109">
        <f>IFERROR(IF(AND(SEARCH("(strict)",Text!I79)&gt;0,Scores!E79="Medium"),10,IF(AND(SEARCH("(strict)",Text!I79)&gt;0,Scores!E79="High"),20,0)),0)</f>
        <v>0</v>
      </c>
      <c r="K79" s="109">
        <f t="shared" si="23"/>
        <v>0</v>
      </c>
      <c r="L79" s="109">
        <f>IF(OR(ISNUMBER(SEARCH("(strict)",Text!I79)),ISNUMBER(SEARCH("(lenient)",Text!I79))),10,0)</f>
        <v>0</v>
      </c>
      <c r="M79" s="116">
        <f>IFERROR(IF(AND(SEARCH("(strict)",Text!J79)&gt;0,Scores!E79="Medium"),10,IF(AND(SEARCH("(strict)",Text!J79)&gt;0,Scores!E79="High"),20,0)),0)</f>
        <v>0</v>
      </c>
      <c r="N79" s="116">
        <f t="shared" si="24"/>
        <v>0</v>
      </c>
      <c r="O79" s="116">
        <f>IF(OR(ISNUMBER(SEARCH("(strict)",Text!J79)),ISNUMBER(SEARCH("(lenient)",Text!J79))),10,0)</f>
        <v>0</v>
      </c>
      <c r="P79" s="109">
        <f>IFERROR(IF(AND(SEARCH("(strict)",Text!K79)&gt;0,Scores!E79="Medium"),10,IF(AND(SEARCH("(strict)",Text!K79)&gt;0,Scores!E79="High"),20,0)),0)</f>
        <v>0</v>
      </c>
      <c r="Q79" s="109">
        <f t="shared" si="25"/>
        <v>0</v>
      </c>
      <c r="R79" s="109">
        <f>IF(OR(ISNUMBER(SEARCH("(strict)",Text!K79)),ISNUMBER(SEARCH("(lenient)",Text!K79))),10,0)</f>
        <v>0</v>
      </c>
      <c r="S79" s="116">
        <f>IFERROR(IF(AND(SEARCH("(strict)",Text!L79)&gt;0,Scores!E79="Medium"),10,IF(AND(SEARCH("(strict)",Text!L79)&gt;0,Scores!E79="High"),20,0)),0)</f>
        <v>0</v>
      </c>
      <c r="T79" s="116">
        <f t="shared" si="26"/>
        <v>0</v>
      </c>
      <c r="U79" s="116">
        <f>IF(OR(ISNUMBER(SEARCH("(strict)",Text!L79)),ISNUMBER(SEARCH("(lenient)",Text!L79))),10,0)</f>
        <v>0</v>
      </c>
      <c r="V79" s="109">
        <f>IFERROR(IF(AND(SEARCH("(strict)",Text!M79)&gt;0,Scores!E79="Medium"),10,IF(AND(SEARCH("(strict)",Text!M79)&gt;0,Scores!E79="High"),20,0)),0)</f>
        <v>0</v>
      </c>
      <c r="W79" s="109">
        <f t="shared" si="27"/>
        <v>0</v>
      </c>
      <c r="X79" s="109">
        <f>IF(OR(ISNUMBER(SEARCH("(strict)",Text!M79)),ISNUMBER(SEARCH("(lenient)",Text!M79))),10,0)</f>
        <v>0</v>
      </c>
      <c r="Y79" s="116">
        <f>IFERROR(IF(AND(SEARCH("(strict)",Text!N79)&gt;0,Scores!E79="Medium"),10,IF(AND(SEARCH("(strict)",Text!N79)&gt;0,Scores!E79="High"),20,0)),0)</f>
        <v>0</v>
      </c>
      <c r="Z79" s="116">
        <f t="shared" si="29"/>
        <v>0</v>
      </c>
      <c r="AA79" s="116">
        <f>IF(OR(ISNUMBER(SEARCH("(strict)",Text!N79)),ISNUMBER(SEARCH("(lenient)",Text!N79))),10,0)</f>
        <v>0</v>
      </c>
      <c r="AB79" s="109">
        <f>IFERROR(IF(AND(SEARCH("(strict)",Text!O79)&gt;0,Scores!E79="Medium"),10,IF(AND(SEARCH("(strict)",Text!O79)&gt;0,Scores!E79="High"),20,0)),0)</f>
        <v>0</v>
      </c>
      <c r="AC79" s="109">
        <f t="shared" si="28"/>
        <v>0</v>
      </c>
      <c r="AD79" s="109">
        <f>IF(OR(ISNUMBER(SEARCH("(strict)",Text!O79)),ISNUMBER(SEARCH("(lenient)",Text!O79))),10,0)</f>
        <v>0</v>
      </c>
      <c r="AE79" s="116">
        <f>IFERROR(IF(AND(SEARCH("(strict)",Text!P79)&gt;0,Scores!E79="Medium"),10,IF(AND(SEARCH("(strict)",Text!P79)&gt;0,Scores!E79="High"),20,0)),0)</f>
        <v>0</v>
      </c>
      <c r="AF79" s="116">
        <f t="shared" si="30"/>
        <v>0</v>
      </c>
      <c r="AG79" s="116">
        <f>IF(OR(ISNUMBER(SEARCH("(strict)",Text!P79)),ISNUMBER(SEARCH("(lenient)",Text!P79))),10,0)</f>
        <v>0</v>
      </c>
      <c r="AH79" s="109">
        <f>IFERROR(IF(AND(SEARCH("(strict)",Text!Q79)&gt;0,Scores!E79="Medium"),10,IF(AND(SEARCH("(strict)",Text!Q79)&gt;0,Scores!E79="High"),20,0)),0)</f>
        <v>0</v>
      </c>
      <c r="AI79" s="109">
        <f t="shared" si="31"/>
        <v>0</v>
      </c>
      <c r="AJ79" s="109">
        <f>IF(OR(ISNUMBER(SEARCH("(strict)",Text!Q79)),ISNUMBER(SEARCH("(lenient)",Text!Q79))),10,0)</f>
        <v>0</v>
      </c>
      <c r="AK79" s="116">
        <f>IFERROR(IF(AND(SEARCH("(strict)",Text!R79)&gt;0,Scores!E79="Medium"),10,IF(AND(SEARCH("(strict)",Text!R79)&gt;0,Scores!E79="High"),20,0)),0)</f>
        <v>0</v>
      </c>
      <c r="AL79" s="116">
        <f t="shared" si="32"/>
        <v>0</v>
      </c>
      <c r="AM79" s="116">
        <f>IF(OR(ISNUMBER(SEARCH("(strict)",Text!R79)),ISNUMBER(SEARCH("(lenient)",Text!R79))),10,0)</f>
        <v>0</v>
      </c>
      <c r="AN79" s="109">
        <f>IFERROR(IF(AND(SEARCH("(strict)",Text!S79)&gt;0,Scores!E79="Medium"),10,IF(AND(SEARCH("(strict)",Text!S79)&gt;0,Scores!E79="High"),20,0)),0)</f>
        <v>0</v>
      </c>
      <c r="AO79" s="109">
        <f t="shared" si="33"/>
        <v>0</v>
      </c>
      <c r="AP79" s="109">
        <f>IF(OR(ISNUMBER(SEARCH("(strict)",Text!S79)),ISNUMBER(SEARCH("(lenient)",Text!S79))),10,0)</f>
        <v>0</v>
      </c>
      <c r="AQ79" s="116">
        <f>IFERROR(IF(AND(SEARCH("(strict)",Text!T79)&gt;0,Scores!E79="Medium"),10,IF(AND(SEARCH("(strict)",Text!T79)&gt;0,Scores!E79="High"),20,0)),0)</f>
        <v>0</v>
      </c>
      <c r="AR79" s="116">
        <f t="shared" si="34"/>
        <v>0</v>
      </c>
      <c r="AS79" s="116">
        <f>IF(OR(ISNUMBER(SEARCH("(strict)",Text!T79)),ISNUMBER(SEARCH("(lenient)",Text!T79))),10,0)</f>
        <v>0</v>
      </c>
    </row>
    <row r="80" spans="1:45" ht="207" customHeight="1">
      <c r="A80"/>
      <c r="B80" s="3" t="s">
        <v>376</v>
      </c>
      <c r="C80" s="4" t="s">
        <v>283</v>
      </c>
      <c r="D80" s="5" t="s">
        <v>377</v>
      </c>
      <c r="E80" s="4" t="s">
        <v>47</v>
      </c>
      <c r="F80" s="4" t="s">
        <v>378</v>
      </c>
      <c r="G80" s="116">
        <f>IFERROR(IF(AND(SEARCH("(strict)",Text!H80)&gt;0,Scores!E80="Medium"),10,IF(AND(SEARCH("(strict)",Text!H80)&gt;0,Scores!E80="High"),20,0)),0)</f>
        <v>0</v>
      </c>
      <c r="H80" s="116">
        <f t="shared" si="22"/>
        <v>0</v>
      </c>
      <c r="I80" s="116">
        <f>IF(OR(ISNUMBER(SEARCH("(strict)",Text!H80)),ISNUMBER(SEARCH("(lenient)",Text!H80))),10,0)</f>
        <v>0</v>
      </c>
      <c r="J80" s="109">
        <f>IFERROR(IF(AND(SEARCH("(strict)",Text!I80)&gt;0,Scores!E80="Medium"),10,IF(AND(SEARCH("(strict)",Text!I80)&gt;0,Scores!E80="High"),20,0)),0)</f>
        <v>0</v>
      </c>
      <c r="K80" s="109">
        <f t="shared" si="23"/>
        <v>0</v>
      </c>
      <c r="L80" s="109">
        <f>IF(OR(ISNUMBER(SEARCH("(strict)",Text!I80)),ISNUMBER(SEARCH("(lenient)",Text!I80))),10,0)</f>
        <v>0</v>
      </c>
      <c r="M80" s="116">
        <f>IFERROR(IF(AND(SEARCH("(strict)",Text!J80)&gt;0,Scores!E80="Medium"),10,IF(AND(SEARCH("(strict)",Text!J80)&gt;0,Scores!E80="High"),20,0)),0)</f>
        <v>0</v>
      </c>
      <c r="N80" s="116">
        <f t="shared" si="24"/>
        <v>0</v>
      </c>
      <c r="O80" s="116">
        <f>IF(OR(ISNUMBER(SEARCH("(strict)",Text!J80)),ISNUMBER(SEARCH("(lenient)",Text!J80))),10,0)</f>
        <v>0</v>
      </c>
      <c r="P80" s="109">
        <f>IFERROR(IF(AND(SEARCH("(strict)",Text!K80)&gt;0,Scores!E80="Medium"),10,IF(AND(SEARCH("(strict)",Text!K80)&gt;0,Scores!E80="High"),20,0)),0)</f>
        <v>0</v>
      </c>
      <c r="Q80" s="109">
        <f t="shared" si="25"/>
        <v>0</v>
      </c>
      <c r="R80" s="109">
        <f>IF(OR(ISNUMBER(SEARCH("(strict)",Text!K80)),ISNUMBER(SEARCH("(lenient)",Text!K80))),10,0)</f>
        <v>0</v>
      </c>
      <c r="S80" s="116">
        <f>IFERROR(IF(AND(SEARCH("(strict)",Text!L80)&gt;0,Scores!E80="Medium"),10,IF(AND(SEARCH("(strict)",Text!L80)&gt;0,Scores!E80="High"),20,0)),0)</f>
        <v>0</v>
      </c>
      <c r="T80" s="116">
        <f t="shared" si="26"/>
        <v>0</v>
      </c>
      <c r="U80" s="116">
        <f>IF(OR(ISNUMBER(SEARCH("(strict)",Text!L80)),ISNUMBER(SEARCH("(lenient)",Text!L80))),10,0)</f>
        <v>0</v>
      </c>
      <c r="V80" s="109">
        <f>IFERROR(IF(AND(SEARCH("(strict)",Text!M80)&gt;0,Scores!E80="Medium"),10,IF(AND(SEARCH("(strict)",Text!M80)&gt;0,Scores!E80="High"),20,0)),0)</f>
        <v>0</v>
      </c>
      <c r="W80" s="109">
        <f t="shared" si="27"/>
        <v>0</v>
      </c>
      <c r="X80" s="109">
        <f>IF(OR(ISNUMBER(SEARCH("(strict)",Text!M80)),ISNUMBER(SEARCH("(lenient)",Text!M80))),10,0)</f>
        <v>0</v>
      </c>
      <c r="Y80" s="116">
        <f>IFERROR(IF(AND(SEARCH("(strict)",Text!N80)&gt;0,Scores!E80="Medium"),10,IF(AND(SEARCH("(strict)",Text!N80)&gt;0,Scores!E80="High"),20,0)),0)</f>
        <v>0</v>
      </c>
      <c r="Z80" s="116">
        <f t="shared" si="29"/>
        <v>0</v>
      </c>
      <c r="AA80" s="116">
        <f>IF(OR(ISNUMBER(SEARCH("(strict)",Text!N80)),ISNUMBER(SEARCH("(lenient)",Text!N80))),10,0)</f>
        <v>0</v>
      </c>
      <c r="AB80" s="109">
        <f>IFERROR(IF(AND(SEARCH("(strict)",Text!O80)&gt;0,Scores!E80="Medium"),10,IF(AND(SEARCH("(strict)",Text!O80)&gt;0,Scores!E80="High"),20,0)),0)</f>
        <v>0</v>
      </c>
      <c r="AC80" s="109">
        <f t="shared" si="28"/>
        <v>0</v>
      </c>
      <c r="AD80" s="109">
        <f>IF(OR(ISNUMBER(SEARCH("(strict)",Text!O80)),ISNUMBER(SEARCH("(lenient)",Text!O80))),10,0)</f>
        <v>0</v>
      </c>
      <c r="AE80" s="116">
        <f>IFERROR(IF(AND(SEARCH("(strict)",Text!P80)&gt;0,Scores!E80="Medium"),10,IF(AND(SEARCH("(strict)",Text!P80)&gt;0,Scores!E80="High"),20,0)),0)</f>
        <v>0</v>
      </c>
      <c r="AF80" s="116">
        <f t="shared" si="30"/>
        <v>0</v>
      </c>
      <c r="AG80" s="116">
        <f>IF(OR(ISNUMBER(SEARCH("(strict)",Text!P80)),ISNUMBER(SEARCH("(lenient)",Text!P80))),10,0)</f>
        <v>0</v>
      </c>
      <c r="AH80" s="109">
        <f>IFERROR(IF(AND(SEARCH("(strict)",Text!Q80)&gt;0,Scores!E80="Medium"),10,IF(AND(SEARCH("(strict)",Text!Q80)&gt;0,Scores!E80="High"),20,0)),0)</f>
        <v>0</v>
      </c>
      <c r="AI80" s="109">
        <f t="shared" si="31"/>
        <v>0</v>
      </c>
      <c r="AJ80" s="109">
        <f>IF(OR(ISNUMBER(SEARCH("(strict)",Text!Q80)),ISNUMBER(SEARCH("(lenient)",Text!Q80))),10,0)</f>
        <v>0</v>
      </c>
      <c r="AK80" s="116">
        <f>IFERROR(IF(AND(SEARCH("(strict)",Text!R80)&gt;0,Scores!E80="Medium"),10,IF(AND(SEARCH("(strict)",Text!R80)&gt;0,Scores!E80="High"),20,0)),0)</f>
        <v>0</v>
      </c>
      <c r="AL80" s="116">
        <f t="shared" si="32"/>
        <v>0</v>
      </c>
      <c r="AM80" s="116">
        <f>IF(OR(ISNUMBER(SEARCH("(strict)",Text!R80)),ISNUMBER(SEARCH("(lenient)",Text!R80))),10,0)</f>
        <v>0</v>
      </c>
      <c r="AN80" s="109">
        <f>IFERROR(IF(AND(SEARCH("(strict)",Text!S80)&gt;0,Scores!E80="Medium"),10,IF(AND(SEARCH("(strict)",Text!S80)&gt;0,Scores!E80="High"),20,0)),0)</f>
        <v>0</v>
      </c>
      <c r="AO80" s="109">
        <f t="shared" si="33"/>
        <v>0</v>
      </c>
      <c r="AP80" s="109">
        <f>IF(OR(ISNUMBER(SEARCH("(strict)",Text!S80)),ISNUMBER(SEARCH("(lenient)",Text!S80))),10,0)</f>
        <v>0</v>
      </c>
      <c r="AQ80" s="116">
        <f>IFERROR(IF(AND(SEARCH("(strict)",Text!T80)&gt;0,Scores!E80="Medium"),10,IF(AND(SEARCH("(strict)",Text!T80)&gt;0,Scores!E80="High"),20,0)),0)</f>
        <v>0</v>
      </c>
      <c r="AR80" s="116">
        <f t="shared" si="34"/>
        <v>0</v>
      </c>
      <c r="AS80" s="116">
        <f>IF(OR(ISNUMBER(SEARCH("(strict)",Text!T80)),ISNUMBER(SEARCH("(lenient)",Text!T80))),10,0)</f>
        <v>0</v>
      </c>
    </row>
    <row r="81" spans="1:45" ht="129" customHeight="1">
      <c r="A81"/>
      <c r="B81" s="3" t="s">
        <v>380</v>
      </c>
      <c r="C81" s="4" t="s">
        <v>283</v>
      </c>
      <c r="D81" s="5" t="s">
        <v>381</v>
      </c>
      <c r="E81" s="4" t="s">
        <v>67</v>
      </c>
      <c r="F81" s="4" t="s">
        <v>382</v>
      </c>
      <c r="G81" s="116">
        <f>IFERROR(IF(AND(SEARCH("(strict)",Text!H81)&gt;0,Scores!E81="Medium"),10,IF(AND(SEARCH("(strict)",Text!H81)&gt;0,Scores!E81="High"),20,0)),0)</f>
        <v>0</v>
      </c>
      <c r="H81" s="116">
        <f t="shared" si="22"/>
        <v>0</v>
      </c>
      <c r="I81" s="116">
        <f>IF(OR(ISNUMBER(SEARCH("(strict)",Text!H81)),ISNUMBER(SEARCH("(lenient)",Text!H81))),10,0)</f>
        <v>0</v>
      </c>
      <c r="J81" s="109">
        <f>IFERROR(IF(AND(SEARCH("(strict)",Text!I81)&gt;0,Scores!E81="Medium"),10,IF(AND(SEARCH("(strict)",Text!I81)&gt;0,Scores!E81="High"),20,0)),0)</f>
        <v>0</v>
      </c>
      <c r="K81" s="109">
        <f t="shared" si="23"/>
        <v>0</v>
      </c>
      <c r="L81" s="109">
        <f>IF(OR(ISNUMBER(SEARCH("(strict)",Text!I81)),ISNUMBER(SEARCH("(lenient)",Text!I81))),10,0)</f>
        <v>0</v>
      </c>
      <c r="M81" s="116">
        <f>IFERROR(IF(AND(SEARCH("(strict)",Text!J81)&gt;0,Scores!E81="Medium"),10,IF(AND(SEARCH("(strict)",Text!J81)&gt;0,Scores!E81="High"),20,0)),0)</f>
        <v>0</v>
      </c>
      <c r="N81" s="116">
        <f t="shared" si="24"/>
        <v>0</v>
      </c>
      <c r="O81" s="116">
        <f>IF(OR(ISNUMBER(SEARCH("(strict)",Text!J81)),ISNUMBER(SEARCH("(lenient)",Text!J81))),10,0)</f>
        <v>0</v>
      </c>
      <c r="P81" s="109">
        <f>IFERROR(IF(AND(SEARCH("(strict)",Text!K81)&gt;0,Scores!E81="Medium"),10,IF(AND(SEARCH("(strict)",Text!K81)&gt;0,Scores!E81="High"),20,0)),0)</f>
        <v>0</v>
      </c>
      <c r="Q81" s="109">
        <f t="shared" si="25"/>
        <v>0</v>
      </c>
      <c r="R81" s="109">
        <f>IF(OR(ISNUMBER(SEARCH("(strict)",Text!K81)),ISNUMBER(SEARCH("(lenient)",Text!K81))),10,0)</f>
        <v>0</v>
      </c>
      <c r="S81" s="116">
        <f>IFERROR(IF(AND(SEARCH("(strict)",Text!L81)&gt;0,Scores!E81="Medium"),10,IF(AND(SEARCH("(strict)",Text!L81)&gt;0,Scores!E81="High"),20,0)),0)</f>
        <v>0</v>
      </c>
      <c r="T81" s="116">
        <f t="shared" si="26"/>
        <v>0</v>
      </c>
      <c r="U81" s="116">
        <f>IF(OR(ISNUMBER(SEARCH("(strict)",Text!L81)),ISNUMBER(SEARCH("(lenient)",Text!L81))),10,0)</f>
        <v>0</v>
      </c>
      <c r="V81" s="109">
        <f>IFERROR(IF(AND(SEARCH("(strict)",Text!M81)&gt;0,Scores!E81="Medium"),10,IF(AND(SEARCH("(strict)",Text!M81)&gt;0,Scores!E81="High"),20,0)),0)</f>
        <v>0</v>
      </c>
      <c r="W81" s="109">
        <f t="shared" si="27"/>
        <v>0</v>
      </c>
      <c r="X81" s="109">
        <f>IF(OR(ISNUMBER(SEARCH("(strict)",Text!M81)),ISNUMBER(SEARCH("(lenient)",Text!M81))),10,0)</f>
        <v>0</v>
      </c>
      <c r="Y81" s="116">
        <f>IFERROR(IF(AND(SEARCH("(strict)",Text!N81)&gt;0,Scores!E81="Medium"),10,IF(AND(SEARCH("(strict)",Text!N81)&gt;0,Scores!E81="High"),20,0)),0)</f>
        <v>0</v>
      </c>
      <c r="Z81" s="116">
        <f t="shared" si="29"/>
        <v>0</v>
      </c>
      <c r="AA81" s="116">
        <f>IF(OR(ISNUMBER(SEARCH("(strict)",Text!N81)),ISNUMBER(SEARCH("(lenient)",Text!N81))),10,0)</f>
        <v>0</v>
      </c>
      <c r="AB81" s="109">
        <f>IFERROR(IF(AND(SEARCH("(strict)",Text!O81)&gt;0,Scores!E81="Medium"),10,IF(AND(SEARCH("(strict)",Text!O81)&gt;0,Scores!E81="High"),20,0)),0)</f>
        <v>0</v>
      </c>
      <c r="AC81" s="109">
        <f t="shared" si="28"/>
        <v>0</v>
      </c>
      <c r="AD81" s="109">
        <f>IF(OR(ISNUMBER(SEARCH("(strict)",Text!O81)),ISNUMBER(SEARCH("(lenient)",Text!O81))),10,0)</f>
        <v>0</v>
      </c>
      <c r="AE81" s="116">
        <f>IFERROR(IF(AND(SEARCH("(strict)",Text!P81)&gt;0,Scores!E81="Medium"),10,IF(AND(SEARCH("(strict)",Text!P81)&gt;0,Scores!E81="High"),20,0)),0)</f>
        <v>0</v>
      </c>
      <c r="AF81" s="116">
        <f t="shared" si="30"/>
        <v>0</v>
      </c>
      <c r="AG81" s="116">
        <f>IF(OR(ISNUMBER(SEARCH("(strict)",Text!P81)),ISNUMBER(SEARCH("(lenient)",Text!P81))),10,0)</f>
        <v>0</v>
      </c>
      <c r="AH81" s="109">
        <f>IFERROR(IF(AND(SEARCH("(strict)",Text!Q81)&gt;0,Scores!E81="Medium"),10,IF(AND(SEARCH("(strict)",Text!Q81)&gt;0,Scores!E81="High"),20,0)),0)</f>
        <v>0</v>
      </c>
      <c r="AI81" s="109">
        <f t="shared" si="31"/>
        <v>0</v>
      </c>
      <c r="AJ81" s="109">
        <f>IF(OR(ISNUMBER(SEARCH("(strict)",Text!Q81)),ISNUMBER(SEARCH("(lenient)",Text!Q81))),10,0)</f>
        <v>0</v>
      </c>
      <c r="AK81" s="116">
        <f>IFERROR(IF(AND(SEARCH("(strict)",Text!R81)&gt;0,Scores!E81="Medium"),10,IF(AND(SEARCH("(strict)",Text!R81)&gt;0,Scores!E81="High"),20,0)),0)</f>
        <v>0</v>
      </c>
      <c r="AL81" s="116">
        <f t="shared" si="32"/>
        <v>0</v>
      </c>
      <c r="AM81" s="116">
        <f>IF(OR(ISNUMBER(SEARCH("(strict)",Text!R81)),ISNUMBER(SEARCH("(lenient)",Text!R81))),10,0)</f>
        <v>0</v>
      </c>
      <c r="AN81" s="109">
        <f>IFERROR(IF(AND(SEARCH("(strict)",Text!S81)&gt;0,Scores!E81="Medium"),10,IF(AND(SEARCH("(strict)",Text!S81)&gt;0,Scores!E81="High"),20,0)),0)</f>
        <v>0</v>
      </c>
      <c r="AO81" s="109">
        <f t="shared" si="33"/>
        <v>0</v>
      </c>
      <c r="AP81" s="109">
        <f>IF(OR(ISNUMBER(SEARCH("(strict)",Text!S81)),ISNUMBER(SEARCH("(lenient)",Text!S81))),10,0)</f>
        <v>0</v>
      </c>
      <c r="AQ81" s="116">
        <f>IFERROR(IF(AND(SEARCH("(strict)",Text!T81)&gt;0,Scores!E81="Medium"),10,IF(AND(SEARCH("(strict)",Text!T81)&gt;0,Scores!E81="High"),20,0)),0)</f>
        <v>0</v>
      </c>
      <c r="AR81" s="116">
        <f t="shared" si="34"/>
        <v>0</v>
      </c>
      <c r="AS81" s="116">
        <f>IF(OR(ISNUMBER(SEARCH("(strict)",Text!T81)),ISNUMBER(SEARCH("(lenient)",Text!T81))),10,0)</f>
        <v>0</v>
      </c>
    </row>
    <row r="82" spans="1:45" ht="132" customHeight="1">
      <c r="A82"/>
      <c r="B82" s="3" t="s">
        <v>384</v>
      </c>
      <c r="C82" s="4" t="s">
        <v>283</v>
      </c>
      <c r="D82" s="5" t="s">
        <v>385</v>
      </c>
      <c r="E82" s="4" t="s">
        <v>67</v>
      </c>
      <c r="F82" s="4" t="s">
        <v>386</v>
      </c>
      <c r="G82" s="116">
        <f>IFERROR(IF(AND(SEARCH("(strict)",Text!H82)&gt;0,Scores!E82="Medium"),10,IF(AND(SEARCH("(strict)",Text!H82)&gt;0,Scores!E82="High"),20,0)),0)</f>
        <v>0</v>
      </c>
      <c r="H82" s="116">
        <f t="shared" si="22"/>
        <v>0</v>
      </c>
      <c r="I82" s="116">
        <f>IF(OR(ISNUMBER(SEARCH("(strict)",Text!H82)),ISNUMBER(SEARCH("(lenient)",Text!H82))),10,0)</f>
        <v>0</v>
      </c>
      <c r="J82" s="109">
        <f>IFERROR(IF(AND(SEARCH("(strict)",Text!I82)&gt;0,Scores!E82="Medium"),10,IF(AND(SEARCH("(strict)",Text!I82)&gt;0,Scores!E82="High"),20,0)),0)</f>
        <v>0</v>
      </c>
      <c r="K82" s="109">
        <f t="shared" si="23"/>
        <v>0</v>
      </c>
      <c r="L82" s="109">
        <f>IF(OR(ISNUMBER(SEARCH("(strict)",Text!I82)),ISNUMBER(SEARCH("(lenient)",Text!I82))),10,0)</f>
        <v>0</v>
      </c>
      <c r="M82" s="116">
        <f>IFERROR(IF(AND(SEARCH("(strict)",Text!J82)&gt;0,Scores!E82="Medium"),10,IF(AND(SEARCH("(strict)",Text!J82)&gt;0,Scores!E82="High"),20,0)),0)</f>
        <v>0</v>
      </c>
      <c r="N82" s="116">
        <f t="shared" si="24"/>
        <v>0</v>
      </c>
      <c r="O82" s="116">
        <f>IF(OR(ISNUMBER(SEARCH("(strict)",Text!J82)),ISNUMBER(SEARCH("(lenient)",Text!J82))),10,0)</f>
        <v>0</v>
      </c>
      <c r="P82" s="109">
        <f>IFERROR(IF(AND(SEARCH("(strict)",Text!K82)&gt;0,Scores!E82="Medium"),10,IF(AND(SEARCH("(strict)",Text!K82)&gt;0,Scores!E82="High"),20,0)),0)</f>
        <v>0</v>
      </c>
      <c r="Q82" s="109">
        <f t="shared" si="25"/>
        <v>0</v>
      </c>
      <c r="R82" s="109">
        <f>IF(OR(ISNUMBER(SEARCH("(strict)",Text!K82)),ISNUMBER(SEARCH("(lenient)",Text!K82))),10,0)</f>
        <v>0</v>
      </c>
      <c r="S82" s="116">
        <f>IFERROR(IF(AND(SEARCH("(strict)",Text!L82)&gt;0,Scores!E82="Medium"),10,IF(AND(SEARCH("(strict)",Text!L82)&gt;0,Scores!E82="High"),20,0)),0)</f>
        <v>0</v>
      </c>
      <c r="T82" s="116">
        <f t="shared" si="26"/>
        <v>0</v>
      </c>
      <c r="U82" s="116">
        <f>IF(OR(ISNUMBER(SEARCH("(strict)",Text!L82)),ISNUMBER(SEARCH("(lenient)",Text!L82))),10,0)</f>
        <v>0</v>
      </c>
      <c r="V82" s="109">
        <f>IFERROR(IF(AND(SEARCH("(strict)",Text!M82)&gt;0,Scores!E82="Medium"),10,IF(AND(SEARCH("(strict)",Text!M82)&gt;0,Scores!E82="High"),20,0)),0)</f>
        <v>0</v>
      </c>
      <c r="W82" s="109">
        <f t="shared" si="27"/>
        <v>0</v>
      </c>
      <c r="X82" s="109">
        <f>IF(OR(ISNUMBER(SEARCH("(strict)",Text!M82)),ISNUMBER(SEARCH("(lenient)",Text!M82))),10,0)</f>
        <v>0</v>
      </c>
      <c r="Y82" s="116">
        <f>IFERROR(IF(AND(SEARCH("(strict)",Text!N82)&gt;0,Scores!E82="Medium"),10,IF(AND(SEARCH("(strict)",Text!N82)&gt;0,Scores!E82="High"),20,0)),0)</f>
        <v>0</v>
      </c>
      <c r="Z82" s="116">
        <f t="shared" si="29"/>
        <v>0</v>
      </c>
      <c r="AA82" s="116">
        <f>IF(OR(ISNUMBER(SEARCH("(strict)",Text!N82)),ISNUMBER(SEARCH("(lenient)",Text!N82))),10,0)</f>
        <v>0</v>
      </c>
      <c r="AB82" s="109">
        <f>IFERROR(IF(AND(SEARCH("(strict)",Text!O82)&gt;0,Scores!E82="Medium"),10,IF(AND(SEARCH("(strict)",Text!O82)&gt;0,Scores!E82="High"),20,0)),0)</f>
        <v>0</v>
      </c>
      <c r="AC82" s="109">
        <f t="shared" si="28"/>
        <v>0</v>
      </c>
      <c r="AD82" s="109">
        <f>IF(OR(ISNUMBER(SEARCH("(strict)",Text!O82)),ISNUMBER(SEARCH("(lenient)",Text!O82))),10,0)</f>
        <v>0</v>
      </c>
      <c r="AE82" s="116">
        <f>IFERROR(IF(AND(SEARCH("(strict)",Text!P82)&gt;0,Scores!E82="Medium"),10,IF(AND(SEARCH("(strict)",Text!P82)&gt;0,Scores!E82="High"),20,0)),0)</f>
        <v>0</v>
      </c>
      <c r="AF82" s="116">
        <f t="shared" si="30"/>
        <v>0</v>
      </c>
      <c r="AG82" s="116">
        <f>IF(OR(ISNUMBER(SEARCH("(strict)",Text!P82)),ISNUMBER(SEARCH("(lenient)",Text!P82))),10,0)</f>
        <v>0</v>
      </c>
      <c r="AH82" s="109">
        <f>IFERROR(IF(AND(SEARCH("(strict)",Text!Q82)&gt;0,Scores!E82="Medium"),10,IF(AND(SEARCH("(strict)",Text!Q82)&gt;0,Scores!E82="High"),20,0)),0)</f>
        <v>0</v>
      </c>
      <c r="AI82" s="109">
        <f t="shared" si="31"/>
        <v>0</v>
      </c>
      <c r="AJ82" s="109">
        <f>IF(OR(ISNUMBER(SEARCH("(strict)",Text!Q82)),ISNUMBER(SEARCH("(lenient)",Text!Q82))),10,0)</f>
        <v>0</v>
      </c>
      <c r="AK82" s="116">
        <f>IFERROR(IF(AND(SEARCH("(strict)",Text!R82)&gt;0,Scores!E82="Medium"),10,IF(AND(SEARCH("(strict)",Text!R82)&gt;0,Scores!E82="High"),20,0)),0)</f>
        <v>0</v>
      </c>
      <c r="AL82" s="116">
        <f t="shared" si="32"/>
        <v>0</v>
      </c>
      <c r="AM82" s="116">
        <f>IF(OR(ISNUMBER(SEARCH("(strict)",Text!R82)),ISNUMBER(SEARCH("(lenient)",Text!R82))),10,0)</f>
        <v>0</v>
      </c>
      <c r="AN82" s="109">
        <f>IFERROR(IF(AND(SEARCH("(strict)",Text!S82)&gt;0,Scores!E82="Medium"),10,IF(AND(SEARCH("(strict)",Text!S82)&gt;0,Scores!E82="High"),20,0)),0)</f>
        <v>0</v>
      </c>
      <c r="AO82" s="109">
        <f t="shared" si="33"/>
        <v>0</v>
      </c>
      <c r="AP82" s="109">
        <f>IF(OR(ISNUMBER(SEARCH("(strict)",Text!S82)),ISNUMBER(SEARCH("(lenient)",Text!S82))),10,0)</f>
        <v>0</v>
      </c>
      <c r="AQ82" s="116">
        <f>IFERROR(IF(AND(SEARCH("(strict)",Text!T82)&gt;0,Scores!E82="Medium"),10,IF(AND(SEARCH("(strict)",Text!T82)&gt;0,Scores!E82="High"),20,0)),0)</f>
        <v>0</v>
      </c>
      <c r="AR82" s="116">
        <f t="shared" si="34"/>
        <v>0</v>
      </c>
      <c r="AS82" s="116">
        <f>IF(OR(ISNUMBER(SEARCH("(strict)",Text!T82)),ISNUMBER(SEARCH("(lenient)",Text!T82))),10,0)</f>
        <v>0</v>
      </c>
    </row>
    <row r="83" spans="1:45" ht="93" customHeight="1">
      <c r="A83"/>
      <c r="B83" s="3" t="s">
        <v>388</v>
      </c>
      <c r="C83" s="4" t="s">
        <v>283</v>
      </c>
      <c r="D83" s="5" t="s">
        <v>389</v>
      </c>
      <c r="E83" s="4" t="s">
        <v>67</v>
      </c>
      <c r="F83" s="4" t="s">
        <v>390</v>
      </c>
      <c r="G83" s="116">
        <f>IFERROR(IF(AND(SEARCH("(strict)",Text!H83)&gt;0,Scores!E83="Medium"),10,IF(AND(SEARCH("(strict)",Text!H83)&gt;0,Scores!E83="High"),20,0)),0)</f>
        <v>0</v>
      </c>
      <c r="H83" s="116">
        <f t="shared" si="22"/>
        <v>0</v>
      </c>
      <c r="I83" s="116">
        <f>IF(OR(ISNUMBER(SEARCH("(strict)",Text!H83)),ISNUMBER(SEARCH("(lenient)",Text!H83))),10,0)</f>
        <v>0</v>
      </c>
      <c r="J83" s="109">
        <f>IFERROR(IF(AND(SEARCH("(strict)",Text!I83)&gt;0,Scores!E83="Medium"),10,IF(AND(SEARCH("(strict)",Text!I83)&gt;0,Scores!E83="High"),20,0)),0)</f>
        <v>0</v>
      </c>
      <c r="K83" s="109">
        <f t="shared" si="23"/>
        <v>0</v>
      </c>
      <c r="L83" s="109">
        <f>IF(OR(ISNUMBER(SEARCH("(strict)",Text!I83)),ISNUMBER(SEARCH("(lenient)",Text!I83))),10,0)</f>
        <v>0</v>
      </c>
      <c r="M83" s="116">
        <f>IFERROR(IF(AND(SEARCH("(strict)",Text!J83)&gt;0,Scores!E83="Medium"),10,IF(AND(SEARCH("(strict)",Text!J83)&gt;0,Scores!E83="High"),20,0)),0)</f>
        <v>0</v>
      </c>
      <c r="N83" s="116">
        <f t="shared" si="24"/>
        <v>0</v>
      </c>
      <c r="O83" s="116">
        <f>IF(OR(ISNUMBER(SEARCH("(strict)",Text!J83)),ISNUMBER(SEARCH("(lenient)",Text!J83))),10,0)</f>
        <v>0</v>
      </c>
      <c r="P83" s="109">
        <f>IFERROR(IF(AND(SEARCH("(strict)",Text!K83)&gt;0,Scores!E83="Medium"),10,IF(AND(SEARCH("(strict)",Text!K83)&gt;0,Scores!E83="High"),20,0)),0)</f>
        <v>0</v>
      </c>
      <c r="Q83" s="109">
        <f t="shared" si="25"/>
        <v>0</v>
      </c>
      <c r="R83" s="109">
        <f>IF(OR(ISNUMBER(SEARCH("(strict)",Text!K83)),ISNUMBER(SEARCH("(lenient)",Text!K83))),10,0)</f>
        <v>0</v>
      </c>
      <c r="S83" s="116">
        <f>IFERROR(IF(AND(SEARCH("(strict)",Text!L83)&gt;0,Scores!E83="Medium"),10,IF(AND(SEARCH("(strict)",Text!L83)&gt;0,Scores!E83="High"),20,0)),0)</f>
        <v>0</v>
      </c>
      <c r="T83" s="116">
        <f t="shared" si="26"/>
        <v>0</v>
      </c>
      <c r="U83" s="116">
        <f>IF(OR(ISNUMBER(SEARCH("(strict)",Text!L83)),ISNUMBER(SEARCH("(lenient)",Text!L83))),10,0)</f>
        <v>0</v>
      </c>
      <c r="V83" s="109">
        <f>IFERROR(IF(AND(SEARCH("(strict)",Text!M83)&gt;0,Scores!E83="Medium"),10,IF(AND(SEARCH("(strict)",Text!M83)&gt;0,Scores!E83="High"),20,0)),0)</f>
        <v>0</v>
      </c>
      <c r="W83" s="109">
        <f t="shared" si="27"/>
        <v>0</v>
      </c>
      <c r="X83" s="109">
        <f>IF(OR(ISNUMBER(SEARCH("(strict)",Text!M83)),ISNUMBER(SEARCH("(lenient)",Text!M83))),10,0)</f>
        <v>0</v>
      </c>
      <c r="Y83" s="116">
        <f>IFERROR(IF(AND(SEARCH("(strict)",Text!N83)&gt;0,Scores!E83="Medium"),10,IF(AND(SEARCH("(strict)",Text!N83)&gt;0,Scores!E83="High"),20,0)),0)</f>
        <v>0</v>
      </c>
      <c r="Z83" s="116">
        <f t="shared" si="29"/>
        <v>0</v>
      </c>
      <c r="AA83" s="116">
        <f>IF(OR(ISNUMBER(SEARCH("(strict)",Text!N83)),ISNUMBER(SEARCH("(lenient)",Text!N83))),10,0)</f>
        <v>0</v>
      </c>
      <c r="AB83" s="109">
        <f>IFERROR(IF(AND(SEARCH("(strict)",Text!O83)&gt;0,Scores!E83="Medium"),10,IF(AND(SEARCH("(strict)",Text!O83)&gt;0,Scores!E83="High"),20,0)),0)</f>
        <v>0</v>
      </c>
      <c r="AC83" s="109">
        <f t="shared" si="28"/>
        <v>0</v>
      </c>
      <c r="AD83" s="109">
        <f>IF(OR(ISNUMBER(SEARCH("(strict)",Text!O83)),ISNUMBER(SEARCH("(lenient)",Text!O83))),10,0)</f>
        <v>0</v>
      </c>
      <c r="AE83" s="116">
        <f>IFERROR(IF(AND(SEARCH("(strict)",Text!P83)&gt;0,Scores!E83="Medium"),10,IF(AND(SEARCH("(strict)",Text!P83)&gt;0,Scores!E83="High"),20,0)),0)</f>
        <v>20</v>
      </c>
      <c r="AF83" s="116">
        <f t="shared" si="30"/>
        <v>1</v>
      </c>
      <c r="AG83" s="116">
        <f>IF(OR(ISNUMBER(SEARCH("(strict)",Text!P83)),ISNUMBER(SEARCH("(lenient)",Text!P83))),10,0)</f>
        <v>10</v>
      </c>
      <c r="AH83" s="109">
        <f>IFERROR(IF(AND(SEARCH("(strict)",Text!Q83)&gt;0,Scores!E83="Medium"),10,IF(AND(SEARCH("(strict)",Text!Q83)&gt;0,Scores!E83="High"),20,0)),0)</f>
        <v>20</v>
      </c>
      <c r="AI83" s="109">
        <f t="shared" si="31"/>
        <v>1</v>
      </c>
      <c r="AJ83" s="109">
        <f>IF(OR(ISNUMBER(SEARCH("(strict)",Text!Q83)),ISNUMBER(SEARCH("(lenient)",Text!Q83))),10,0)</f>
        <v>10</v>
      </c>
      <c r="AK83" s="116">
        <f>IFERROR(IF(AND(SEARCH("(strict)",Text!R83)&gt;0,Scores!E83="Medium"),10,IF(AND(SEARCH("(strict)",Text!R83)&gt;0,Scores!E83="High"),20,0)),0)</f>
        <v>0</v>
      </c>
      <c r="AL83" s="116">
        <f t="shared" si="32"/>
        <v>0</v>
      </c>
      <c r="AM83" s="116">
        <f>IF(OR(ISNUMBER(SEARCH("(strict)",Text!R83)),ISNUMBER(SEARCH("(lenient)",Text!R83))),10,0)</f>
        <v>0</v>
      </c>
      <c r="AN83" s="109">
        <f>IFERROR(IF(AND(SEARCH("(strict)",Text!S83)&gt;0,Scores!E83="Medium"),10,IF(AND(SEARCH("(strict)",Text!S83)&gt;0,Scores!E83="High"),20,0)),0)</f>
        <v>0</v>
      </c>
      <c r="AO83" s="109">
        <f t="shared" si="33"/>
        <v>0</v>
      </c>
      <c r="AP83" s="109">
        <f>IF(OR(ISNUMBER(SEARCH("(strict)",Text!S83)),ISNUMBER(SEARCH("(lenient)",Text!S83))),10,0)</f>
        <v>0</v>
      </c>
      <c r="AQ83" s="116">
        <f>IFERROR(IF(AND(SEARCH("(strict)",Text!T83)&gt;0,Scores!E83="Medium"),10,IF(AND(SEARCH("(strict)",Text!T83)&gt;0,Scores!E83="High"),20,0)),0)</f>
        <v>0</v>
      </c>
      <c r="AR83" s="116">
        <f t="shared" si="34"/>
        <v>0</v>
      </c>
      <c r="AS83" s="116">
        <f>IF(OR(ISNUMBER(SEARCH("(strict)",Text!T83)),ISNUMBER(SEARCH("(lenient)",Text!T83))),10,0)</f>
        <v>10</v>
      </c>
    </row>
    <row r="84" spans="1:45" ht="120" customHeight="1">
      <c r="A84"/>
      <c r="B84" s="3" t="s">
        <v>393</v>
      </c>
      <c r="C84" s="4" t="s">
        <v>283</v>
      </c>
      <c r="D84" s="5" t="s">
        <v>394</v>
      </c>
      <c r="E84" s="4" t="s">
        <v>67</v>
      </c>
      <c r="F84" s="4" t="s">
        <v>395</v>
      </c>
      <c r="G84" s="116">
        <f>IFERROR(IF(AND(SEARCH("(strict)",Text!H84)&gt;0,Scores!E84="Medium"),10,IF(AND(SEARCH("(strict)",Text!H84)&gt;0,Scores!E84="High"),20,0)),0)</f>
        <v>0</v>
      </c>
      <c r="H84" s="116">
        <f t="shared" si="22"/>
        <v>0</v>
      </c>
      <c r="I84" s="116">
        <f>IF(OR(ISNUMBER(SEARCH("(strict)",Text!H84)),ISNUMBER(SEARCH("(lenient)",Text!H84))),10,0)</f>
        <v>0</v>
      </c>
      <c r="J84" s="109">
        <f>IFERROR(IF(AND(SEARCH("(strict)",Text!I84)&gt;0,Scores!E84="Medium"),10,IF(AND(SEARCH("(strict)",Text!I84)&gt;0,Scores!E84="High"),20,0)),0)</f>
        <v>0</v>
      </c>
      <c r="K84" s="109">
        <f t="shared" si="23"/>
        <v>0</v>
      </c>
      <c r="L84" s="109">
        <f>IF(OR(ISNUMBER(SEARCH("(strict)",Text!I84)),ISNUMBER(SEARCH("(lenient)",Text!I84))),10,0)</f>
        <v>0</v>
      </c>
      <c r="M84" s="116">
        <f>IFERROR(IF(AND(SEARCH("(strict)",Text!J84)&gt;0,Scores!E84="Medium"),10,IF(AND(SEARCH("(strict)",Text!J84)&gt;0,Scores!E84="High"),20,0)),0)</f>
        <v>0</v>
      </c>
      <c r="N84" s="116">
        <f t="shared" si="24"/>
        <v>0</v>
      </c>
      <c r="O84" s="116">
        <f>IF(OR(ISNUMBER(SEARCH("(strict)",Text!J84)),ISNUMBER(SEARCH("(lenient)",Text!J84))),10,0)</f>
        <v>0</v>
      </c>
      <c r="P84" s="109">
        <f>IFERROR(IF(AND(SEARCH("(strict)",Text!K84)&gt;0,Scores!E84="Medium"),10,IF(AND(SEARCH("(strict)",Text!K84)&gt;0,Scores!E84="High"),20,0)),0)</f>
        <v>0</v>
      </c>
      <c r="Q84" s="109">
        <f t="shared" si="25"/>
        <v>0</v>
      </c>
      <c r="R84" s="109">
        <f>IF(OR(ISNUMBER(SEARCH("(strict)",Text!K84)),ISNUMBER(SEARCH("(lenient)",Text!K84))),10,0)</f>
        <v>0</v>
      </c>
      <c r="S84" s="116">
        <f>IFERROR(IF(AND(SEARCH("(strict)",Text!L84)&gt;0,Scores!E84="Medium"),10,IF(AND(SEARCH("(strict)",Text!L84)&gt;0,Scores!E84="High"),20,0)),0)</f>
        <v>0</v>
      </c>
      <c r="T84" s="116">
        <f t="shared" si="26"/>
        <v>0</v>
      </c>
      <c r="U84" s="116">
        <f>IF(OR(ISNUMBER(SEARCH("(strict)",Text!L84)),ISNUMBER(SEARCH("(lenient)",Text!L84))),10,0)</f>
        <v>0</v>
      </c>
      <c r="V84" s="109">
        <f>IFERROR(IF(AND(SEARCH("(strict)",Text!M84)&gt;0,Scores!E84="Medium"),10,IF(AND(SEARCH("(strict)",Text!M84)&gt;0,Scores!E84="High"),20,0)),0)</f>
        <v>0</v>
      </c>
      <c r="W84" s="109">
        <f t="shared" si="27"/>
        <v>0</v>
      </c>
      <c r="X84" s="109">
        <f>IF(OR(ISNUMBER(SEARCH("(strict)",Text!M84)),ISNUMBER(SEARCH("(lenient)",Text!M84))),10,0)</f>
        <v>0</v>
      </c>
      <c r="Y84" s="116">
        <f>IFERROR(IF(AND(SEARCH("(strict)",Text!N84)&gt;0,Scores!E84="Medium"),10,IF(AND(SEARCH("(strict)",Text!N84)&gt;0,Scores!E84="High"),20,0)),0)</f>
        <v>0</v>
      </c>
      <c r="Z84" s="116">
        <f t="shared" si="29"/>
        <v>0</v>
      </c>
      <c r="AA84" s="116">
        <f>IF(OR(ISNUMBER(SEARCH("(strict)",Text!N84)),ISNUMBER(SEARCH("(lenient)",Text!N84))),10,0)</f>
        <v>0</v>
      </c>
      <c r="AB84" s="109">
        <f>IFERROR(IF(AND(SEARCH("(strict)",Text!O84)&gt;0,Scores!E84="Medium"),10,IF(AND(SEARCH("(strict)",Text!O84)&gt;0,Scores!E84="High"),20,0)),0)</f>
        <v>0</v>
      </c>
      <c r="AC84" s="109">
        <f t="shared" si="28"/>
        <v>0</v>
      </c>
      <c r="AD84" s="109">
        <f>IF(OR(ISNUMBER(SEARCH("(strict)",Text!O84)),ISNUMBER(SEARCH("(lenient)",Text!O84))),10,0)</f>
        <v>0</v>
      </c>
      <c r="AE84" s="116">
        <f>IFERROR(IF(AND(SEARCH("(strict)",Text!P84)&gt;0,Scores!E84="Medium"),10,IF(AND(SEARCH("(strict)",Text!P84)&gt;0,Scores!E84="High"),20,0)),0)</f>
        <v>0</v>
      </c>
      <c r="AF84" s="116">
        <f t="shared" si="30"/>
        <v>0</v>
      </c>
      <c r="AG84" s="116">
        <f>IF(OR(ISNUMBER(SEARCH("(strict)",Text!P84)),ISNUMBER(SEARCH("(lenient)",Text!P84))),10,0)</f>
        <v>0</v>
      </c>
      <c r="AH84" s="109">
        <f>IFERROR(IF(AND(SEARCH("(strict)",Text!Q84)&gt;0,Scores!E84="Medium"),10,IF(AND(SEARCH("(strict)",Text!Q84)&gt;0,Scores!E84="High"),20,0)),0)</f>
        <v>0</v>
      </c>
      <c r="AI84" s="109">
        <f t="shared" si="31"/>
        <v>0</v>
      </c>
      <c r="AJ84" s="109">
        <f>IF(OR(ISNUMBER(SEARCH("(strict)",Text!Q84)),ISNUMBER(SEARCH("(lenient)",Text!Q84))),10,0)</f>
        <v>0</v>
      </c>
      <c r="AK84" s="116">
        <f>IFERROR(IF(AND(SEARCH("(strict)",Text!R84)&gt;0,Scores!E84="Medium"),10,IF(AND(SEARCH("(strict)",Text!R84)&gt;0,Scores!E84="High"),20,0)),0)</f>
        <v>0</v>
      </c>
      <c r="AL84" s="116">
        <f t="shared" si="32"/>
        <v>0</v>
      </c>
      <c r="AM84" s="116">
        <f>IF(OR(ISNUMBER(SEARCH("(strict)",Text!R84)),ISNUMBER(SEARCH("(lenient)",Text!R84))),10,0)</f>
        <v>0</v>
      </c>
      <c r="AN84" s="109">
        <f>IFERROR(IF(AND(SEARCH("(strict)",Text!S84)&gt;0,Scores!E84="Medium"),10,IF(AND(SEARCH("(strict)",Text!S84)&gt;0,Scores!E84="High"),20,0)),0)</f>
        <v>0</v>
      </c>
      <c r="AO84" s="109">
        <f t="shared" si="33"/>
        <v>0</v>
      </c>
      <c r="AP84" s="109">
        <f>IF(OR(ISNUMBER(SEARCH("(strict)",Text!S84)),ISNUMBER(SEARCH("(lenient)",Text!S84))),10,0)</f>
        <v>0</v>
      </c>
      <c r="AQ84" s="116">
        <f>IFERROR(IF(AND(SEARCH("(strict)",Text!T84)&gt;0,Scores!E84="Medium"),10,IF(AND(SEARCH("(strict)",Text!T84)&gt;0,Scores!E84="High"),20,0)),0)</f>
        <v>0</v>
      </c>
      <c r="AR84" s="116">
        <f t="shared" si="34"/>
        <v>0</v>
      </c>
      <c r="AS84" s="116">
        <f>IF(OR(ISNUMBER(SEARCH("(strict)",Text!T84)),ISNUMBER(SEARCH("(lenient)",Text!T84))),10,0)</f>
        <v>0</v>
      </c>
    </row>
    <row r="85" spans="1:45" ht="120" customHeight="1">
      <c r="A85" s="65" t="s">
        <v>397</v>
      </c>
      <c r="B85" s="3" t="s">
        <v>398</v>
      </c>
      <c r="C85" s="4" t="s">
        <v>283</v>
      </c>
      <c r="D85" s="5" t="s">
        <v>399</v>
      </c>
      <c r="E85" s="4" t="s">
        <v>47</v>
      </c>
      <c r="F85" s="4" t="s">
        <v>400</v>
      </c>
      <c r="G85" s="116">
        <f>IFERROR(IF(AND(SEARCH("(strict)",Text!H85)&gt;0,Scores!E85="Medium"),10,IF(AND(SEARCH("(strict)",Text!H85)&gt;0,Scores!E85="High"),20,0)),0)</f>
        <v>0</v>
      </c>
      <c r="H85" s="116">
        <f t="shared" si="22"/>
        <v>0</v>
      </c>
      <c r="I85" s="116">
        <f>IF(OR(ISNUMBER(SEARCH("(strict)",Text!H85)),ISNUMBER(SEARCH("(lenient)",Text!H85))),10,0)</f>
        <v>0</v>
      </c>
      <c r="J85" s="109">
        <f>IFERROR(IF(AND(SEARCH("(strict)",Text!I85)&gt;0,Scores!E85="Medium"),10,IF(AND(SEARCH("(strict)",Text!I85)&gt;0,Scores!E85="High"),20,0)),0)</f>
        <v>0</v>
      </c>
      <c r="K85" s="109">
        <f t="shared" si="23"/>
        <v>0</v>
      </c>
      <c r="L85" s="109">
        <f>IF(OR(ISNUMBER(SEARCH("(strict)",Text!I85)),ISNUMBER(SEARCH("(lenient)",Text!I85))),10,0)</f>
        <v>0</v>
      </c>
      <c r="M85" s="116">
        <f>IFERROR(IF(AND(SEARCH("(strict)",Text!J85)&gt;0,Scores!E85="Medium"),10,IF(AND(SEARCH("(strict)",Text!J85)&gt;0,Scores!E85="High"),20,0)),0)</f>
        <v>0</v>
      </c>
      <c r="N85" s="116">
        <f t="shared" si="24"/>
        <v>0</v>
      </c>
      <c r="O85" s="116">
        <f>IF(OR(ISNUMBER(SEARCH("(strict)",Text!J85)),ISNUMBER(SEARCH("(lenient)",Text!J85))),10,0)</f>
        <v>0</v>
      </c>
      <c r="P85" s="109">
        <f>IFERROR(IF(AND(SEARCH("(strict)",Text!K85)&gt;0,Scores!E85="Medium"),10,IF(AND(SEARCH("(strict)",Text!K85)&gt;0,Scores!E85="High"),20,0)),0)</f>
        <v>0</v>
      </c>
      <c r="Q85" s="109">
        <f t="shared" si="25"/>
        <v>0</v>
      </c>
      <c r="R85" s="109">
        <f>IF(OR(ISNUMBER(SEARCH("(strict)",Text!K85)),ISNUMBER(SEARCH("(lenient)",Text!K85))),10,0)</f>
        <v>0</v>
      </c>
      <c r="S85" s="116">
        <f>IFERROR(IF(AND(SEARCH("(strict)",Text!L85)&gt;0,Scores!E85="Medium"),10,IF(AND(SEARCH("(strict)",Text!L85)&gt;0,Scores!E85="High"),20,0)),0)</f>
        <v>0</v>
      </c>
      <c r="T85" s="116">
        <f t="shared" si="26"/>
        <v>0</v>
      </c>
      <c r="U85" s="116">
        <f>IF(OR(ISNUMBER(SEARCH("(strict)",Text!L85)),ISNUMBER(SEARCH("(lenient)",Text!L85))),10,0)</f>
        <v>0</v>
      </c>
      <c r="V85" s="109">
        <f>IFERROR(IF(AND(SEARCH("(strict)",Text!M85)&gt;0,Scores!E85="Medium"),10,IF(AND(SEARCH("(strict)",Text!M85)&gt;0,Scores!E85="High"),20,0)),0)</f>
        <v>0</v>
      </c>
      <c r="W85" s="109">
        <f t="shared" si="27"/>
        <v>0</v>
      </c>
      <c r="X85" s="109">
        <f>IF(OR(ISNUMBER(SEARCH("(strict)",Text!M85)),ISNUMBER(SEARCH("(lenient)",Text!M85))),10,0)</f>
        <v>0</v>
      </c>
      <c r="Y85" s="116">
        <f>IFERROR(IF(AND(SEARCH("(strict)",Text!N85)&gt;0,Scores!E85="Medium"),10,IF(AND(SEARCH("(strict)",Text!N85)&gt;0,Scores!E85="High"),20,0)),0)</f>
        <v>0</v>
      </c>
      <c r="Z85" s="116">
        <f t="shared" si="29"/>
        <v>0</v>
      </c>
      <c r="AA85" s="116">
        <f>IF(OR(ISNUMBER(SEARCH("(strict)",Text!N85)),ISNUMBER(SEARCH("(lenient)",Text!N85))),10,0)</f>
        <v>0</v>
      </c>
      <c r="AB85" s="109">
        <f>IFERROR(IF(AND(SEARCH("(strict)",Text!O85)&gt;0,Scores!E85="Medium"),10,IF(AND(SEARCH("(strict)",Text!O85)&gt;0,Scores!E85="High"),20,0)),0)</f>
        <v>0</v>
      </c>
      <c r="AC85" s="109">
        <f t="shared" si="28"/>
        <v>0</v>
      </c>
      <c r="AD85" s="109">
        <f>IF(OR(ISNUMBER(SEARCH("(strict)",Text!O85)),ISNUMBER(SEARCH("(lenient)",Text!O85))),10,0)</f>
        <v>0</v>
      </c>
      <c r="AE85" s="116">
        <f>IFERROR(IF(AND(SEARCH("(strict)",Text!P85)&gt;0,Scores!E85="Medium"),10,IF(AND(SEARCH("(strict)",Text!P85)&gt;0,Scores!E85="High"),20,0)),0)</f>
        <v>0</v>
      </c>
      <c r="AF85" s="116">
        <f t="shared" si="30"/>
        <v>0</v>
      </c>
      <c r="AG85" s="116">
        <f>IF(OR(ISNUMBER(SEARCH("(strict)",Text!P85)),ISNUMBER(SEARCH("(lenient)",Text!P85))),10,0)</f>
        <v>0</v>
      </c>
      <c r="AH85" s="109">
        <f>IFERROR(IF(AND(SEARCH("(strict)",Text!Q85)&gt;0,Scores!E85="Medium"),10,IF(AND(SEARCH("(strict)",Text!Q85)&gt;0,Scores!E85="High"),20,0)),0)</f>
        <v>0</v>
      </c>
      <c r="AI85" s="109">
        <f t="shared" si="31"/>
        <v>0</v>
      </c>
      <c r="AJ85" s="109">
        <f>IF(OR(ISNUMBER(SEARCH("(strict)",Text!Q85)),ISNUMBER(SEARCH("(lenient)",Text!Q85))),10,0)</f>
        <v>0</v>
      </c>
      <c r="AK85" s="116">
        <f>IFERROR(IF(AND(SEARCH("(strict)",Text!R85)&gt;0,Scores!E85="Medium"),10,IF(AND(SEARCH("(strict)",Text!R85)&gt;0,Scores!E85="High"),20,0)),0)</f>
        <v>0</v>
      </c>
      <c r="AL85" s="116">
        <f t="shared" si="32"/>
        <v>0</v>
      </c>
      <c r="AM85" s="116">
        <f>IF(OR(ISNUMBER(SEARCH("(strict)",Text!R85)),ISNUMBER(SEARCH("(lenient)",Text!R85))),10,0)</f>
        <v>0</v>
      </c>
      <c r="AN85" s="109">
        <f>IFERROR(IF(AND(SEARCH("(strict)",Text!S85)&gt;0,Scores!E85="Medium"),10,IF(AND(SEARCH("(strict)",Text!S85)&gt;0,Scores!E85="High"),20,0)),0)</f>
        <v>0</v>
      </c>
      <c r="AO85" s="109">
        <f t="shared" si="33"/>
        <v>0</v>
      </c>
      <c r="AP85" s="109">
        <f>IF(OR(ISNUMBER(SEARCH("(strict)",Text!S85)),ISNUMBER(SEARCH("(lenient)",Text!S85))),10,0)</f>
        <v>0</v>
      </c>
      <c r="AQ85" s="116">
        <f>IFERROR(IF(AND(SEARCH("(strict)",Text!T85)&gt;0,Scores!E85="Medium"),10,IF(AND(SEARCH("(strict)",Text!T85)&gt;0,Scores!E85="High"),20,0)),0)</f>
        <v>0</v>
      </c>
      <c r="AR85" s="116">
        <f t="shared" si="34"/>
        <v>0</v>
      </c>
      <c r="AS85" s="116">
        <f>IF(OR(ISNUMBER(SEARCH("(strict)",Text!T85)),ISNUMBER(SEARCH("(lenient)",Text!T85))),10,0)</f>
        <v>0</v>
      </c>
    </row>
    <row r="86" spans="1:45" ht="41.25" customHeight="1">
      <c r="A86"/>
      <c r="B86" s="3" t="s">
        <v>401</v>
      </c>
      <c r="C86" s="4" t="s">
        <v>402</v>
      </c>
      <c r="D86" s="5" t="s">
        <v>551</v>
      </c>
      <c r="E86" s="4" t="s">
        <v>67</v>
      </c>
      <c r="F86" s="5" t="s">
        <v>403</v>
      </c>
      <c r="G86" s="116">
        <f>IFERROR(IF(AND(SEARCH("(strict)",Text!H86)&gt;0,Scores!E86="Medium"),10,IF(AND(SEARCH("(strict)",Text!H86)&gt;0,Scores!E86="High"),20,0)),0)</f>
        <v>0</v>
      </c>
      <c r="H86" s="116">
        <f t="shared" si="22"/>
        <v>0</v>
      </c>
      <c r="I86" s="116">
        <f>IF(OR(ISNUMBER(SEARCH("(strict)",Text!H86)),ISNUMBER(SEARCH("(lenient)",Text!H86))),10,0)</f>
        <v>0</v>
      </c>
      <c r="J86" s="109">
        <f>IFERROR(IF(AND(SEARCH("(strict)",Text!I86)&gt;0,Scores!E86="Medium"),10,IF(AND(SEARCH("(strict)",Text!I86)&gt;0,Scores!E86="High"),20,0)),0)</f>
        <v>0</v>
      </c>
      <c r="K86" s="109">
        <f t="shared" si="23"/>
        <v>0</v>
      </c>
      <c r="L86" s="109">
        <f>IF(OR(ISNUMBER(SEARCH("(strict)",Text!I86)),ISNUMBER(SEARCH("(lenient)",Text!I86))),10,0)</f>
        <v>0</v>
      </c>
      <c r="M86" s="116">
        <f>IFERROR(IF(AND(SEARCH("(strict)",Text!J86)&gt;0,Scores!E86="Medium"),10,IF(AND(SEARCH("(strict)",Text!J86)&gt;0,Scores!E86="High"),20,0)),0)</f>
        <v>0</v>
      </c>
      <c r="N86" s="116">
        <f t="shared" si="24"/>
        <v>0</v>
      </c>
      <c r="O86" s="116">
        <f>IF(OR(ISNUMBER(SEARCH("(strict)",Text!J86)),ISNUMBER(SEARCH("(lenient)",Text!J86))),10,0)</f>
        <v>0</v>
      </c>
      <c r="P86" s="109">
        <f>IFERROR(IF(AND(SEARCH("(strict)",Text!K86)&gt;0,Scores!E86="Medium"),10,IF(AND(SEARCH("(strict)",Text!K86)&gt;0,Scores!E86="High"),20,0)),0)</f>
        <v>0</v>
      </c>
      <c r="Q86" s="109">
        <f t="shared" si="25"/>
        <v>0</v>
      </c>
      <c r="R86" s="109">
        <f>IF(OR(ISNUMBER(SEARCH("(strict)",Text!K86)),ISNUMBER(SEARCH("(lenient)",Text!K86))),10,0)</f>
        <v>0</v>
      </c>
      <c r="S86" s="116">
        <f>IFERROR(IF(AND(SEARCH("(strict)",Text!L86)&gt;0,Scores!E86="Medium"),10,IF(AND(SEARCH("(strict)",Text!L86)&gt;0,Scores!E86="High"),20,0)),0)</f>
        <v>0</v>
      </c>
      <c r="T86" s="116">
        <f t="shared" si="26"/>
        <v>0</v>
      </c>
      <c r="U86" s="116">
        <f>IF(OR(ISNUMBER(SEARCH("(strict)",Text!L86)),ISNUMBER(SEARCH("(lenient)",Text!L86))),10,0)</f>
        <v>0</v>
      </c>
      <c r="V86" s="109">
        <f>IFERROR(IF(AND(SEARCH("(strict)",Text!M86)&gt;0,Scores!E86="Medium"),10,IF(AND(SEARCH("(strict)",Text!M86)&gt;0,Scores!E86="High"),20,0)),0)</f>
        <v>0</v>
      </c>
      <c r="W86" s="109">
        <f t="shared" si="27"/>
        <v>0</v>
      </c>
      <c r="X86" s="109">
        <f>IF(OR(ISNUMBER(SEARCH("(strict)",Text!M86)),ISNUMBER(SEARCH("(lenient)",Text!M86))),10,0)</f>
        <v>0</v>
      </c>
      <c r="Y86" s="116">
        <f>IFERROR(IF(AND(SEARCH("(strict)",Text!N86)&gt;0,Scores!E86="Medium"),10,IF(AND(SEARCH("(strict)",Text!N86)&gt;0,Scores!E86="High"),20,0)),0)</f>
        <v>0</v>
      </c>
      <c r="Z86" s="116">
        <f t="shared" si="29"/>
        <v>0</v>
      </c>
      <c r="AA86" s="116">
        <f>IF(OR(ISNUMBER(SEARCH("(strict)",Text!N86)),ISNUMBER(SEARCH("(lenient)",Text!N86))),10,0)</f>
        <v>0</v>
      </c>
      <c r="AB86" s="109">
        <f>IFERROR(IF(AND(SEARCH("(strict)",Text!O86)&gt;0,Scores!E86="Medium"),10,IF(AND(SEARCH("(strict)",Text!O86)&gt;0,Scores!E86="High"),20,0)),0)</f>
        <v>20</v>
      </c>
      <c r="AC86" s="109">
        <f t="shared" si="28"/>
        <v>1</v>
      </c>
      <c r="AD86" s="109">
        <f>IF(OR(ISNUMBER(SEARCH("(strict)",Text!O86)),ISNUMBER(SEARCH("(lenient)",Text!O86))),10,0)</f>
        <v>10</v>
      </c>
      <c r="AE86" s="116">
        <f>IFERROR(IF(AND(SEARCH("(strict)",Text!P86)&gt;0,Scores!E86="Medium"),10,IF(AND(SEARCH("(strict)",Text!P86)&gt;0,Scores!E86="High"),20,0)),0)</f>
        <v>0</v>
      </c>
      <c r="AF86" s="116">
        <f t="shared" si="30"/>
        <v>0</v>
      </c>
      <c r="AG86" s="116">
        <f>IF(OR(ISNUMBER(SEARCH("(strict)",Text!P86)),ISNUMBER(SEARCH("(lenient)",Text!P86))),10,0)</f>
        <v>0</v>
      </c>
      <c r="AH86" s="109">
        <f>IFERROR(IF(AND(SEARCH("(strict)",Text!Q86)&gt;0,Scores!E86="Medium"),10,IF(AND(SEARCH("(strict)",Text!Q86)&gt;0,Scores!E86="High"),20,0)),0)</f>
        <v>0</v>
      </c>
      <c r="AI86" s="109">
        <f t="shared" si="31"/>
        <v>0</v>
      </c>
      <c r="AJ86" s="109">
        <f>IF(OR(ISNUMBER(SEARCH("(strict)",Text!Q86)),ISNUMBER(SEARCH("(lenient)",Text!Q86))),10,0)</f>
        <v>0</v>
      </c>
      <c r="AK86" s="116">
        <f>IFERROR(IF(AND(SEARCH("(strict)",Text!R86)&gt;0,Scores!E86="Medium"),10,IF(AND(SEARCH("(strict)",Text!R86)&gt;0,Scores!E86="High"),20,0)),0)</f>
        <v>0</v>
      </c>
      <c r="AL86" s="116">
        <f t="shared" si="32"/>
        <v>0</v>
      </c>
      <c r="AM86" s="116">
        <f>IF(OR(ISNUMBER(SEARCH("(strict)",Text!R86)),ISNUMBER(SEARCH("(lenient)",Text!R86))),10,0)</f>
        <v>0</v>
      </c>
      <c r="AN86" s="109">
        <f>IFERROR(IF(AND(SEARCH("(strict)",Text!S86)&gt;0,Scores!E86="Medium"),10,IF(AND(SEARCH("(strict)",Text!S86)&gt;0,Scores!E86="High"),20,0)),0)</f>
        <v>0</v>
      </c>
      <c r="AO86" s="109">
        <f t="shared" si="33"/>
        <v>0</v>
      </c>
      <c r="AP86" s="109">
        <f>IF(OR(ISNUMBER(SEARCH("(strict)",Text!S86)),ISNUMBER(SEARCH("(lenient)",Text!S86))),10,0)</f>
        <v>0</v>
      </c>
      <c r="AQ86" s="116">
        <f>IFERROR(IF(AND(SEARCH("(strict)",Text!T86)&gt;0,Scores!E86="Medium"),10,IF(AND(SEARCH("(strict)",Text!T86)&gt;0,Scores!E86="High"),20,0)),0)</f>
        <v>0</v>
      </c>
      <c r="AR86" s="116">
        <f t="shared" si="34"/>
        <v>0</v>
      </c>
      <c r="AS86" s="116">
        <f>IF(OR(ISNUMBER(SEARCH("(strict)",Text!T86)),ISNUMBER(SEARCH("(lenient)",Text!T86))),10,0)</f>
        <v>0</v>
      </c>
    </row>
    <row r="87" spans="1:45" ht="54" customHeight="1">
      <c r="A87"/>
      <c r="B87" s="3" t="s">
        <v>405</v>
      </c>
      <c r="C87" s="4" t="s">
        <v>402</v>
      </c>
      <c r="D87" s="5" t="s">
        <v>406</v>
      </c>
      <c r="E87" s="4" t="s">
        <v>67</v>
      </c>
      <c r="F87" s="5" t="s">
        <v>407</v>
      </c>
      <c r="G87" s="116">
        <f>IFERROR(IF(AND(SEARCH("(strict)",Text!H87)&gt;0,Scores!E87="Medium"),10,IF(AND(SEARCH("(strict)",Text!H87)&gt;0,Scores!E87="High"),20,0)),0)</f>
        <v>0</v>
      </c>
      <c r="H87" s="116">
        <f t="shared" si="22"/>
        <v>0</v>
      </c>
      <c r="I87" s="116">
        <f>IF(OR(ISNUMBER(SEARCH("(strict)",Text!H87)),ISNUMBER(SEARCH("(lenient)",Text!H87))),10,0)</f>
        <v>0</v>
      </c>
      <c r="J87" s="109">
        <f>IFERROR(IF(AND(SEARCH("(strict)",Text!I87)&gt;0,Scores!E87="Medium"),10,IF(AND(SEARCH("(strict)",Text!I87)&gt;0,Scores!E87="High"),20,0)),0)</f>
        <v>20</v>
      </c>
      <c r="K87" s="109">
        <f t="shared" si="23"/>
        <v>1</v>
      </c>
      <c r="L87" s="109">
        <f>IF(OR(ISNUMBER(SEARCH("(strict)",Text!I87)),ISNUMBER(SEARCH("(lenient)",Text!I87))),10,0)</f>
        <v>10</v>
      </c>
      <c r="M87" s="116">
        <f>IFERROR(IF(AND(SEARCH("(strict)",Text!J87)&gt;0,Scores!E87="Medium"),10,IF(AND(SEARCH("(strict)",Text!J87)&gt;0,Scores!E87="High"),20,0)),0)</f>
        <v>0</v>
      </c>
      <c r="N87" s="116">
        <f t="shared" si="24"/>
        <v>0</v>
      </c>
      <c r="O87" s="116">
        <f>IF(OR(ISNUMBER(SEARCH("(strict)",Text!J87)),ISNUMBER(SEARCH("(lenient)",Text!J87))),10,0)</f>
        <v>10</v>
      </c>
      <c r="P87" s="109">
        <f>IFERROR(IF(AND(SEARCH("(strict)",Text!K87)&gt;0,Scores!E87="Medium"),10,IF(AND(SEARCH("(strict)",Text!K87)&gt;0,Scores!E87="High"),20,0)),0)</f>
        <v>0</v>
      </c>
      <c r="Q87" s="109">
        <f t="shared" si="25"/>
        <v>0</v>
      </c>
      <c r="R87" s="109">
        <f>IF(OR(ISNUMBER(SEARCH("(strict)",Text!K87)),ISNUMBER(SEARCH("(lenient)",Text!K87))),10,0)</f>
        <v>0</v>
      </c>
      <c r="S87" s="116">
        <f>IFERROR(IF(AND(SEARCH("(strict)",Text!L87)&gt;0,Scores!E87="Medium"),10,IF(AND(SEARCH("(strict)",Text!L87)&gt;0,Scores!E87="High"),20,0)),0)</f>
        <v>20</v>
      </c>
      <c r="T87" s="116">
        <f t="shared" si="26"/>
        <v>1</v>
      </c>
      <c r="U87" s="116">
        <f>IF(OR(ISNUMBER(SEARCH("(strict)",Text!L87)),ISNUMBER(SEARCH("(lenient)",Text!L87))),10,0)</f>
        <v>10</v>
      </c>
      <c r="V87" s="109">
        <f>IFERROR(IF(AND(SEARCH("(strict)",Text!M87)&gt;0,Scores!E87="Medium"),10,IF(AND(SEARCH("(strict)",Text!M87)&gt;0,Scores!E87="High"),20,0)),0)</f>
        <v>20</v>
      </c>
      <c r="W87" s="109">
        <f t="shared" si="27"/>
        <v>1</v>
      </c>
      <c r="X87" s="109">
        <f>IF(OR(ISNUMBER(SEARCH("(strict)",Text!M87)),ISNUMBER(SEARCH("(lenient)",Text!M87))),10,0)</f>
        <v>10</v>
      </c>
      <c r="Y87" s="116">
        <f>IFERROR(IF(AND(SEARCH("(strict)",Text!N87)&gt;0,Scores!E87="Medium"),10,IF(AND(SEARCH("(strict)",Text!N87)&gt;0,Scores!E87="High"),20,0)),0)</f>
        <v>0</v>
      </c>
      <c r="Z87" s="116">
        <f t="shared" si="29"/>
        <v>0</v>
      </c>
      <c r="AA87" s="116">
        <f>IF(OR(ISNUMBER(SEARCH("(strict)",Text!N87)),ISNUMBER(SEARCH("(lenient)",Text!N87))),10,0)</f>
        <v>10</v>
      </c>
      <c r="AB87" s="109">
        <f>IFERROR(IF(AND(SEARCH("(strict)",Text!O87)&gt;0,Scores!E87="Medium"),10,IF(AND(SEARCH("(strict)",Text!O87)&gt;0,Scores!E87="High"),20,0)),0)</f>
        <v>0</v>
      </c>
      <c r="AC87" s="109">
        <f t="shared" si="28"/>
        <v>0</v>
      </c>
      <c r="AD87" s="109">
        <f>IF(OR(ISNUMBER(SEARCH("(strict)",Text!O87)),ISNUMBER(SEARCH("(lenient)",Text!O87))),10,0)</f>
        <v>0</v>
      </c>
      <c r="AE87" s="116">
        <f>IFERROR(IF(AND(SEARCH("(strict)",Text!P87)&gt;0,Scores!E87="Medium"),10,IF(AND(SEARCH("(strict)",Text!P87)&gt;0,Scores!E87="High"),20,0)),0)</f>
        <v>20</v>
      </c>
      <c r="AF87" s="116">
        <f t="shared" si="30"/>
        <v>1</v>
      </c>
      <c r="AG87" s="116">
        <f>IF(OR(ISNUMBER(SEARCH("(strict)",Text!P87)),ISNUMBER(SEARCH("(lenient)",Text!P87))),10,0)</f>
        <v>10</v>
      </c>
      <c r="AH87" s="109">
        <f>IFERROR(IF(AND(SEARCH("(strict)",Text!Q87)&gt;0,Scores!E87="Medium"),10,IF(AND(SEARCH("(strict)",Text!Q87)&gt;0,Scores!E87="High"),20,0)),0)</f>
        <v>20</v>
      </c>
      <c r="AI87" s="109">
        <f t="shared" si="31"/>
        <v>1</v>
      </c>
      <c r="AJ87" s="109">
        <f>IF(OR(ISNUMBER(SEARCH("(strict)",Text!Q87)),ISNUMBER(SEARCH("(lenient)",Text!Q87))),10,0)</f>
        <v>10</v>
      </c>
      <c r="AK87" s="116">
        <f>IFERROR(IF(AND(SEARCH("(strict)",Text!R87)&gt;0,Scores!E87="Medium"),10,IF(AND(SEARCH("(strict)",Text!R87)&gt;0,Scores!E87="High"),20,0)),0)</f>
        <v>0</v>
      </c>
      <c r="AL87" s="116">
        <f t="shared" si="32"/>
        <v>0</v>
      </c>
      <c r="AM87" s="116">
        <f>IF(OR(ISNUMBER(SEARCH("(strict)",Text!R87)),ISNUMBER(SEARCH("(lenient)",Text!R87))),10,0)</f>
        <v>0</v>
      </c>
      <c r="AN87" s="109">
        <f>IFERROR(IF(AND(SEARCH("(strict)",Text!S87)&gt;0,Scores!E87="Medium"),10,IF(AND(SEARCH("(strict)",Text!S87)&gt;0,Scores!E87="High"),20,0)),0)</f>
        <v>0</v>
      </c>
      <c r="AO87" s="109">
        <f t="shared" si="33"/>
        <v>0</v>
      </c>
      <c r="AP87" s="109">
        <f>IF(OR(ISNUMBER(SEARCH("(strict)",Text!S87)),ISNUMBER(SEARCH("(lenient)",Text!S87))),10,0)</f>
        <v>0</v>
      </c>
      <c r="AQ87" s="116">
        <f>IFERROR(IF(AND(SEARCH("(strict)",Text!T87)&gt;0,Scores!E87="Medium"),10,IF(AND(SEARCH("(strict)",Text!T87)&gt;0,Scores!E87="High"),20,0)),0)</f>
        <v>0</v>
      </c>
      <c r="AR87" s="116">
        <f t="shared" si="34"/>
        <v>0</v>
      </c>
      <c r="AS87" s="116">
        <f>IF(OR(ISNUMBER(SEARCH("(strict)",Text!T87)),ISNUMBER(SEARCH("(lenient)",Text!T87))),10,0)</f>
        <v>0</v>
      </c>
    </row>
    <row r="88" spans="1:45" ht="39.75" customHeight="1">
      <c r="A88"/>
      <c r="B88" s="3" t="s">
        <v>409</v>
      </c>
      <c r="C88" s="4" t="s">
        <v>402</v>
      </c>
      <c r="D88" s="5" t="s">
        <v>552</v>
      </c>
      <c r="E88" s="4" t="s">
        <v>47</v>
      </c>
      <c r="F88" s="5" t="s">
        <v>410</v>
      </c>
      <c r="G88" s="116">
        <f>IFERROR(IF(AND(SEARCH("(strict)",Text!H88)&gt;0,Scores!E88="Medium"),10,IF(AND(SEARCH("(strict)",Text!H88)&gt;0,Scores!E88="High"),20,0)),0)</f>
        <v>0</v>
      </c>
      <c r="H88" s="116">
        <f t="shared" si="22"/>
        <v>0</v>
      </c>
      <c r="I88" s="116">
        <f>IF(OR(ISNUMBER(SEARCH("(strict)",Text!H88)),ISNUMBER(SEARCH("(lenient)",Text!H88))),10,0)</f>
        <v>0</v>
      </c>
      <c r="J88" s="109">
        <f>IFERROR(IF(AND(SEARCH("(strict)",Text!I88)&gt;0,Scores!E88="Medium"),10,IF(AND(SEARCH("(strict)",Text!I88)&gt;0,Scores!E88="High"),20,0)),0)</f>
        <v>0</v>
      </c>
      <c r="K88" s="109">
        <f t="shared" si="23"/>
        <v>0</v>
      </c>
      <c r="L88" s="109">
        <f>IF(OR(ISNUMBER(SEARCH("(strict)",Text!I88)),ISNUMBER(SEARCH("(lenient)",Text!I88))),10,0)</f>
        <v>0</v>
      </c>
      <c r="M88" s="116">
        <f>IFERROR(IF(AND(SEARCH("(strict)",Text!J88)&gt;0,Scores!E88="Medium"),10,IF(AND(SEARCH("(strict)",Text!J88)&gt;0,Scores!E88="High"),20,0)),0)</f>
        <v>0</v>
      </c>
      <c r="N88" s="116">
        <f t="shared" si="24"/>
        <v>0</v>
      </c>
      <c r="O88" s="116">
        <f>IF(OR(ISNUMBER(SEARCH("(strict)",Text!J88)),ISNUMBER(SEARCH("(lenient)",Text!J88))),10,0)</f>
        <v>0</v>
      </c>
      <c r="P88" s="109">
        <f>IFERROR(IF(AND(SEARCH("(strict)",Text!K88)&gt;0,Scores!E88="Medium"),10,IF(AND(SEARCH("(strict)",Text!K88)&gt;0,Scores!E88="High"),20,0)),0)</f>
        <v>0</v>
      </c>
      <c r="Q88" s="109">
        <f t="shared" si="25"/>
        <v>0</v>
      </c>
      <c r="R88" s="109">
        <f>IF(OR(ISNUMBER(SEARCH("(strict)",Text!K88)),ISNUMBER(SEARCH("(lenient)",Text!K88))),10,0)</f>
        <v>0</v>
      </c>
      <c r="S88" s="116">
        <f>IFERROR(IF(AND(SEARCH("(strict)",Text!L88)&gt;0,Scores!E88="Medium"),10,IF(AND(SEARCH("(strict)",Text!L88)&gt;0,Scores!E88="High"),20,0)),0)</f>
        <v>0</v>
      </c>
      <c r="T88" s="116">
        <f t="shared" si="26"/>
        <v>0</v>
      </c>
      <c r="U88" s="116">
        <f>IF(OR(ISNUMBER(SEARCH("(strict)",Text!L88)),ISNUMBER(SEARCH("(lenient)",Text!L88))),10,0)</f>
        <v>0</v>
      </c>
      <c r="V88" s="109">
        <f>IFERROR(IF(AND(SEARCH("(strict)",Text!M88)&gt;0,Scores!E88="Medium"),10,IF(AND(SEARCH("(strict)",Text!M88)&gt;0,Scores!E88="High"),20,0)),0)</f>
        <v>0</v>
      </c>
      <c r="W88" s="109">
        <f t="shared" si="27"/>
        <v>0</v>
      </c>
      <c r="X88" s="109">
        <f>IF(OR(ISNUMBER(SEARCH("(strict)",Text!M88)),ISNUMBER(SEARCH("(lenient)",Text!M88))),10,0)</f>
        <v>0</v>
      </c>
      <c r="Y88" s="116">
        <f>IFERROR(IF(AND(SEARCH("(strict)",Text!N88)&gt;0,Scores!E88="Medium"),10,IF(AND(SEARCH("(strict)",Text!N88)&gt;0,Scores!E88="High"),20,0)),0)</f>
        <v>0</v>
      </c>
      <c r="Z88" s="116">
        <f t="shared" si="29"/>
        <v>0</v>
      </c>
      <c r="AA88" s="116">
        <f>IF(OR(ISNUMBER(SEARCH("(strict)",Text!N88)),ISNUMBER(SEARCH("(lenient)",Text!N88))),10,0)</f>
        <v>0</v>
      </c>
      <c r="AB88" s="109">
        <f>IFERROR(IF(AND(SEARCH("(strict)",Text!O88)&gt;0,Scores!E88="Medium"),10,IF(AND(SEARCH("(strict)",Text!O88)&gt;0,Scores!E88="High"),20,0)),0)</f>
        <v>0</v>
      </c>
      <c r="AC88" s="109">
        <f t="shared" si="28"/>
        <v>0</v>
      </c>
      <c r="AD88" s="109">
        <f>IF(OR(ISNUMBER(SEARCH("(strict)",Text!O88)),ISNUMBER(SEARCH("(lenient)",Text!O88))),10,0)</f>
        <v>0</v>
      </c>
      <c r="AE88" s="116">
        <f>IFERROR(IF(AND(SEARCH("(strict)",Text!P88)&gt;0,Scores!E88="Medium"),10,IF(AND(SEARCH("(strict)",Text!P88)&gt;0,Scores!E88="High"),20,0)),0)</f>
        <v>10</v>
      </c>
      <c r="AF88" s="116">
        <f t="shared" si="30"/>
        <v>0.01</v>
      </c>
      <c r="AG88" s="116">
        <f>IF(OR(ISNUMBER(SEARCH("(strict)",Text!P88)),ISNUMBER(SEARCH("(lenient)",Text!P88))),10,0)</f>
        <v>10</v>
      </c>
      <c r="AH88" s="109">
        <f>IFERROR(IF(AND(SEARCH("(strict)",Text!Q88)&gt;0,Scores!E88="Medium"),10,IF(AND(SEARCH("(strict)",Text!Q88)&gt;0,Scores!E88="High"),20,0)),0)</f>
        <v>10</v>
      </c>
      <c r="AI88" s="109">
        <f t="shared" si="31"/>
        <v>0.01</v>
      </c>
      <c r="AJ88" s="109">
        <f>IF(OR(ISNUMBER(SEARCH("(strict)",Text!Q88)),ISNUMBER(SEARCH("(lenient)",Text!Q88))),10,0)</f>
        <v>10</v>
      </c>
      <c r="AK88" s="116">
        <f>IFERROR(IF(AND(SEARCH("(strict)",Text!R88)&gt;0,Scores!E88="Medium"),10,IF(AND(SEARCH("(strict)",Text!R88)&gt;0,Scores!E88="High"),20,0)),0)</f>
        <v>0</v>
      </c>
      <c r="AL88" s="116">
        <f t="shared" si="32"/>
        <v>0</v>
      </c>
      <c r="AM88" s="116">
        <f>IF(OR(ISNUMBER(SEARCH("(strict)",Text!R88)),ISNUMBER(SEARCH("(lenient)",Text!R88))),10,0)</f>
        <v>0</v>
      </c>
      <c r="AN88" s="109">
        <f>IFERROR(IF(AND(SEARCH("(strict)",Text!S88)&gt;0,Scores!E88="Medium"),10,IF(AND(SEARCH("(strict)",Text!S88)&gt;0,Scores!E88="High"),20,0)),0)</f>
        <v>0</v>
      </c>
      <c r="AO88" s="109">
        <f t="shared" si="33"/>
        <v>0</v>
      </c>
      <c r="AP88" s="109">
        <f>IF(OR(ISNUMBER(SEARCH("(strict)",Text!S88)),ISNUMBER(SEARCH("(lenient)",Text!S88))),10,0)</f>
        <v>0</v>
      </c>
      <c r="AQ88" s="116">
        <f>IFERROR(IF(AND(SEARCH("(strict)",Text!T88)&gt;0,Scores!E88="Medium"),10,IF(AND(SEARCH("(strict)",Text!T88)&gt;0,Scores!E88="High"),20,0)),0)</f>
        <v>0</v>
      </c>
      <c r="AR88" s="116">
        <f t="shared" si="34"/>
        <v>0</v>
      </c>
      <c r="AS88" s="116">
        <f>IF(OR(ISNUMBER(SEARCH("(strict)",Text!T88)),ISNUMBER(SEARCH("(lenient)",Text!T88))),10,0)</f>
        <v>0</v>
      </c>
    </row>
    <row r="89" spans="1:45" ht="53.25" customHeight="1">
      <c r="A89"/>
      <c r="B89" s="3" t="s">
        <v>413</v>
      </c>
      <c r="C89" s="4" t="s">
        <v>402</v>
      </c>
      <c r="D89" s="5" t="s">
        <v>414</v>
      </c>
      <c r="E89" s="4" t="s">
        <v>67</v>
      </c>
      <c r="F89" s="5" t="s">
        <v>415</v>
      </c>
      <c r="G89" s="116">
        <f>IFERROR(IF(AND(SEARCH("(strict)",Text!H89)&gt;0,Scores!E89="Medium"),10,IF(AND(SEARCH("(strict)",Text!H89)&gt;0,Scores!E89="High"),20,0)),0)</f>
        <v>0</v>
      </c>
      <c r="H89" s="116">
        <f t="shared" si="22"/>
        <v>0</v>
      </c>
      <c r="I89" s="116">
        <f>IF(OR(ISNUMBER(SEARCH("(strict)",Text!H89)),ISNUMBER(SEARCH("(lenient)",Text!H89))),10,0)</f>
        <v>0</v>
      </c>
      <c r="J89" s="109">
        <f>IFERROR(IF(AND(SEARCH("(strict)",Text!I89)&gt;0,Scores!E89="Medium"),10,IF(AND(SEARCH("(strict)",Text!I89)&gt;0,Scores!E89="High"),20,0)),0)</f>
        <v>0</v>
      </c>
      <c r="K89" s="109">
        <f t="shared" si="23"/>
        <v>0</v>
      </c>
      <c r="L89" s="109">
        <f>IF(OR(ISNUMBER(SEARCH("(strict)",Text!I89)),ISNUMBER(SEARCH("(lenient)",Text!I89))),10,0)</f>
        <v>0</v>
      </c>
      <c r="M89" s="116">
        <f>IFERROR(IF(AND(SEARCH("(strict)",Text!J89)&gt;0,Scores!E89="Medium"),10,IF(AND(SEARCH("(strict)",Text!J89)&gt;0,Scores!E89="High"),20,0)),0)</f>
        <v>0</v>
      </c>
      <c r="N89" s="116">
        <f t="shared" si="24"/>
        <v>0</v>
      </c>
      <c r="O89" s="116">
        <f>IF(OR(ISNUMBER(SEARCH("(strict)",Text!J89)),ISNUMBER(SEARCH("(lenient)",Text!J89))),10,0)</f>
        <v>0</v>
      </c>
      <c r="P89" s="109">
        <f>IFERROR(IF(AND(SEARCH("(strict)",Text!K89)&gt;0,Scores!E89="Medium"),10,IF(AND(SEARCH("(strict)",Text!K89)&gt;0,Scores!E89="High"),20,0)),0)</f>
        <v>0</v>
      </c>
      <c r="Q89" s="109">
        <f t="shared" si="25"/>
        <v>0</v>
      </c>
      <c r="R89" s="109">
        <f>IF(OR(ISNUMBER(SEARCH("(strict)",Text!K89)),ISNUMBER(SEARCH("(lenient)",Text!K89))),10,0)</f>
        <v>0</v>
      </c>
      <c r="S89" s="116">
        <f>IFERROR(IF(AND(SEARCH("(strict)",Text!L89)&gt;0,Scores!E89="Medium"),10,IF(AND(SEARCH("(strict)",Text!L89)&gt;0,Scores!E89="High"),20,0)),0)</f>
        <v>0</v>
      </c>
      <c r="T89" s="116">
        <f t="shared" si="26"/>
        <v>0</v>
      </c>
      <c r="U89" s="116">
        <f>IF(OR(ISNUMBER(SEARCH("(strict)",Text!L89)),ISNUMBER(SEARCH("(lenient)",Text!L89))),10,0)</f>
        <v>0</v>
      </c>
      <c r="V89" s="109">
        <f>IFERROR(IF(AND(SEARCH("(strict)",Text!M89)&gt;0,Scores!E89="Medium"),10,IF(AND(SEARCH("(strict)",Text!M89)&gt;0,Scores!E89="High"),20,0)),0)</f>
        <v>0</v>
      </c>
      <c r="W89" s="109">
        <f t="shared" si="27"/>
        <v>0</v>
      </c>
      <c r="X89" s="109">
        <f>IF(OR(ISNUMBER(SEARCH("(strict)",Text!M89)),ISNUMBER(SEARCH("(lenient)",Text!M89))),10,0)</f>
        <v>0</v>
      </c>
      <c r="Y89" s="116">
        <f>IFERROR(IF(AND(SEARCH("(strict)",Text!N89)&gt;0,Scores!E89="Medium"),10,IF(AND(SEARCH("(strict)",Text!N89)&gt;0,Scores!E89="High"),20,0)),0)</f>
        <v>0</v>
      </c>
      <c r="Z89" s="116">
        <f t="shared" si="29"/>
        <v>0</v>
      </c>
      <c r="AA89" s="116">
        <f>IF(OR(ISNUMBER(SEARCH("(strict)",Text!N89)),ISNUMBER(SEARCH("(lenient)",Text!N89))),10,0)</f>
        <v>0</v>
      </c>
      <c r="AB89" s="109">
        <f>IFERROR(IF(AND(SEARCH("(strict)",Text!O89)&gt;0,Scores!E89="Medium"),10,IF(AND(SEARCH("(strict)",Text!O89)&gt;0,Scores!E89="High"),20,0)),0)</f>
        <v>0</v>
      </c>
      <c r="AC89" s="109">
        <f t="shared" si="28"/>
        <v>0</v>
      </c>
      <c r="AD89" s="109">
        <f>IF(OR(ISNUMBER(SEARCH("(strict)",Text!O89)),ISNUMBER(SEARCH("(lenient)",Text!O89))),10,0)</f>
        <v>0</v>
      </c>
      <c r="AE89" s="116">
        <f>IFERROR(IF(AND(SEARCH("(strict)",Text!P89)&gt;0,Scores!E89="Medium"),10,IF(AND(SEARCH("(strict)",Text!P89)&gt;0,Scores!E89="High"),20,0)),0)</f>
        <v>0</v>
      </c>
      <c r="AF89" s="116">
        <f t="shared" si="30"/>
        <v>0</v>
      </c>
      <c r="AG89" s="116">
        <f>IF(OR(ISNUMBER(SEARCH("(strict)",Text!P89)),ISNUMBER(SEARCH("(lenient)",Text!P89))),10,0)</f>
        <v>0</v>
      </c>
      <c r="AH89" s="109">
        <f>IFERROR(IF(AND(SEARCH("(strict)",Text!Q89)&gt;0,Scores!E89="Medium"),10,IF(AND(SEARCH("(strict)",Text!Q89)&gt;0,Scores!E89="High"),20,0)),0)</f>
        <v>0</v>
      </c>
      <c r="AI89" s="109">
        <f t="shared" si="31"/>
        <v>0</v>
      </c>
      <c r="AJ89" s="109">
        <f>IF(OR(ISNUMBER(SEARCH("(strict)",Text!Q89)),ISNUMBER(SEARCH("(lenient)",Text!Q89))),10,0)</f>
        <v>0</v>
      </c>
      <c r="AK89" s="116">
        <f>IFERROR(IF(AND(SEARCH("(strict)",Text!R89)&gt;0,Scores!E89="Medium"),10,IF(AND(SEARCH("(strict)",Text!R89)&gt;0,Scores!E89="High"),20,0)),0)</f>
        <v>0</v>
      </c>
      <c r="AL89" s="116">
        <f t="shared" si="32"/>
        <v>0</v>
      </c>
      <c r="AM89" s="116">
        <f>IF(OR(ISNUMBER(SEARCH("(strict)",Text!R89)),ISNUMBER(SEARCH("(lenient)",Text!R89))),10,0)</f>
        <v>0</v>
      </c>
      <c r="AN89" s="109">
        <f>IFERROR(IF(AND(SEARCH("(strict)",Text!S89)&gt;0,Scores!E89="Medium"),10,IF(AND(SEARCH("(strict)",Text!S89)&gt;0,Scores!E89="High"),20,0)),0)</f>
        <v>0</v>
      </c>
      <c r="AO89" s="109">
        <f t="shared" si="33"/>
        <v>0</v>
      </c>
      <c r="AP89" s="109">
        <f>IF(OR(ISNUMBER(SEARCH("(strict)",Text!S89)),ISNUMBER(SEARCH("(lenient)",Text!S89))),10,0)</f>
        <v>0</v>
      </c>
      <c r="AQ89" s="116">
        <f>IFERROR(IF(AND(SEARCH("(strict)",Text!T89)&gt;0,Scores!E89="Medium"),10,IF(AND(SEARCH("(strict)",Text!T89)&gt;0,Scores!E89="High"),20,0)),0)</f>
        <v>0</v>
      </c>
      <c r="AR89" s="116">
        <f t="shared" si="34"/>
        <v>0</v>
      </c>
      <c r="AS89" s="116">
        <f>IF(OR(ISNUMBER(SEARCH("(strict)",Text!T89)),ISNUMBER(SEARCH("(lenient)",Text!T89))),10,0)</f>
        <v>0</v>
      </c>
    </row>
    <row r="90" spans="1:45" ht="244.5" customHeight="1">
      <c r="A90"/>
      <c r="B90" s="3" t="s">
        <v>417</v>
      </c>
      <c r="C90" s="4" t="s">
        <v>402</v>
      </c>
      <c r="D90" s="5" t="s">
        <v>418</v>
      </c>
      <c r="E90" s="4" t="s">
        <v>47</v>
      </c>
      <c r="F90" s="5" t="s">
        <v>419</v>
      </c>
      <c r="G90" s="116">
        <f>IFERROR(IF(AND(SEARCH("(strict)",Text!H90)&gt;0,Scores!E90="Medium"),10,IF(AND(SEARCH("(strict)",Text!H90)&gt;0,Scores!E90="High"),20,0)),0)</f>
        <v>0</v>
      </c>
      <c r="H90" s="116">
        <f t="shared" si="22"/>
        <v>0</v>
      </c>
      <c r="I90" s="116">
        <f>IF(OR(ISNUMBER(SEARCH("(strict)",Text!H90)),ISNUMBER(SEARCH("(lenient)",Text!H90))),10,0)</f>
        <v>0</v>
      </c>
      <c r="J90" s="109">
        <f>IFERROR(IF(AND(SEARCH("(strict)",Text!I90)&gt;0,Scores!E90="Medium"),10,IF(AND(SEARCH("(strict)",Text!I90)&gt;0,Scores!E90="High"),20,0)),0)</f>
        <v>0</v>
      </c>
      <c r="K90" s="109">
        <f t="shared" si="23"/>
        <v>0</v>
      </c>
      <c r="L90" s="109">
        <f>IF(OR(ISNUMBER(SEARCH("(strict)",Text!I90)),ISNUMBER(SEARCH("(lenient)",Text!I90))),10,0)</f>
        <v>0</v>
      </c>
      <c r="M90" s="116">
        <f>IFERROR(IF(AND(SEARCH("(strict)",Text!J90)&gt;0,Scores!E90="Medium"),10,IF(AND(SEARCH("(strict)",Text!J90)&gt;0,Scores!E90="High"),20,0)),0)</f>
        <v>0</v>
      </c>
      <c r="N90" s="116">
        <f t="shared" si="24"/>
        <v>0</v>
      </c>
      <c r="O90" s="116">
        <f>IF(OR(ISNUMBER(SEARCH("(strict)",Text!J90)),ISNUMBER(SEARCH("(lenient)",Text!J90))),10,0)</f>
        <v>0</v>
      </c>
      <c r="P90" s="109">
        <f>IFERROR(IF(AND(SEARCH("(strict)",Text!K90)&gt;0,Scores!E90="Medium"),10,IF(AND(SEARCH("(strict)",Text!K90)&gt;0,Scores!E90="High"),20,0)),0)</f>
        <v>0</v>
      </c>
      <c r="Q90" s="109">
        <f t="shared" si="25"/>
        <v>0</v>
      </c>
      <c r="R90" s="109">
        <f>IF(OR(ISNUMBER(SEARCH("(strict)",Text!K90)),ISNUMBER(SEARCH("(lenient)",Text!K90))),10,0)</f>
        <v>0</v>
      </c>
      <c r="S90" s="116">
        <f>IFERROR(IF(AND(SEARCH("(strict)",Text!L90)&gt;0,Scores!E90="Medium"),10,IF(AND(SEARCH("(strict)",Text!L90)&gt;0,Scores!E90="High"),20,0)),0)</f>
        <v>0</v>
      </c>
      <c r="T90" s="116">
        <f t="shared" si="26"/>
        <v>0</v>
      </c>
      <c r="U90" s="116">
        <f>IF(OR(ISNUMBER(SEARCH("(strict)",Text!L90)),ISNUMBER(SEARCH("(lenient)",Text!L90))),10,0)</f>
        <v>0</v>
      </c>
      <c r="V90" s="109">
        <f>IFERROR(IF(AND(SEARCH("(strict)",Text!M90)&gt;0,Scores!E90="Medium"),10,IF(AND(SEARCH("(strict)",Text!M90)&gt;0,Scores!E90="High"),20,0)),0)</f>
        <v>0</v>
      </c>
      <c r="W90" s="109">
        <f t="shared" si="27"/>
        <v>0</v>
      </c>
      <c r="X90" s="109">
        <f>IF(OR(ISNUMBER(SEARCH("(strict)",Text!M90)),ISNUMBER(SEARCH("(lenient)",Text!M90))),10,0)</f>
        <v>0</v>
      </c>
      <c r="Y90" s="116">
        <f>IFERROR(IF(AND(SEARCH("(strict)",Text!N90)&gt;0,Scores!E90="Medium"),10,IF(AND(SEARCH("(strict)",Text!N90)&gt;0,Scores!E90="High"),20,0)),0)</f>
        <v>0</v>
      </c>
      <c r="Z90" s="116">
        <f t="shared" si="29"/>
        <v>0</v>
      </c>
      <c r="AA90" s="116">
        <f>IF(OR(ISNUMBER(SEARCH("(strict)",Text!N90)),ISNUMBER(SEARCH("(lenient)",Text!N90))),10,0)</f>
        <v>0</v>
      </c>
      <c r="AB90" s="109">
        <f>IFERROR(IF(AND(SEARCH("(strict)",Text!O90)&gt;0,Scores!E90="Medium"),10,IF(AND(SEARCH("(strict)",Text!O90)&gt;0,Scores!E90="High"),20,0)),0)</f>
        <v>0</v>
      </c>
      <c r="AC90" s="109">
        <f t="shared" si="28"/>
        <v>0</v>
      </c>
      <c r="AD90" s="109">
        <f>IF(OR(ISNUMBER(SEARCH("(strict)",Text!O90)),ISNUMBER(SEARCH("(lenient)",Text!O90))),10,0)</f>
        <v>0</v>
      </c>
      <c r="AE90" s="116">
        <f>IFERROR(IF(AND(SEARCH("(strict)",Text!P90)&gt;0,Scores!E90="Medium"),10,IF(AND(SEARCH("(strict)",Text!P90)&gt;0,Scores!E90="High"),20,0)),0)</f>
        <v>0</v>
      </c>
      <c r="AF90" s="116">
        <f t="shared" si="30"/>
        <v>0</v>
      </c>
      <c r="AG90" s="116">
        <f>IF(OR(ISNUMBER(SEARCH("(strict)",Text!P90)),ISNUMBER(SEARCH("(lenient)",Text!P90))),10,0)</f>
        <v>0</v>
      </c>
      <c r="AH90" s="109">
        <f>IFERROR(IF(AND(SEARCH("(strict)",Text!Q90)&gt;0,Scores!E90="Medium"),10,IF(AND(SEARCH("(strict)",Text!Q90)&gt;0,Scores!E90="High"),20,0)),0)</f>
        <v>0</v>
      </c>
      <c r="AI90" s="109">
        <f t="shared" si="31"/>
        <v>0</v>
      </c>
      <c r="AJ90" s="109">
        <f>IF(OR(ISNUMBER(SEARCH("(strict)",Text!Q90)),ISNUMBER(SEARCH("(lenient)",Text!Q90))),10,0)</f>
        <v>0</v>
      </c>
      <c r="AK90" s="116">
        <f>IFERROR(IF(AND(SEARCH("(strict)",Text!R90)&gt;0,Scores!E90="Medium"),10,IF(AND(SEARCH("(strict)",Text!R90)&gt;0,Scores!E90="High"),20,0)),0)</f>
        <v>0</v>
      </c>
      <c r="AL90" s="116">
        <f t="shared" si="32"/>
        <v>0</v>
      </c>
      <c r="AM90" s="116">
        <f>IF(OR(ISNUMBER(SEARCH("(strict)",Text!R90)),ISNUMBER(SEARCH("(lenient)",Text!R90))),10,0)</f>
        <v>0</v>
      </c>
      <c r="AN90" s="109">
        <f>IFERROR(IF(AND(SEARCH("(strict)",Text!S90)&gt;0,Scores!E90="Medium"),10,IF(AND(SEARCH("(strict)",Text!S90)&gt;0,Scores!E90="High"),20,0)),0)</f>
        <v>0</v>
      </c>
      <c r="AO90" s="109">
        <f t="shared" si="33"/>
        <v>0</v>
      </c>
      <c r="AP90" s="109">
        <f>IF(OR(ISNUMBER(SEARCH("(strict)",Text!S90)),ISNUMBER(SEARCH("(lenient)",Text!S90))),10,0)</f>
        <v>0</v>
      </c>
      <c r="AQ90" s="116">
        <f>IFERROR(IF(AND(SEARCH("(strict)",Text!T90)&gt;0,Scores!E90="Medium"),10,IF(AND(SEARCH("(strict)",Text!T90)&gt;0,Scores!E90="High"),20,0)),0)</f>
        <v>0</v>
      </c>
      <c r="AR90" s="116">
        <f t="shared" si="34"/>
        <v>0</v>
      </c>
      <c r="AS90" s="116">
        <f>IF(OR(ISNUMBER(SEARCH("(strict)",Text!T90)),ISNUMBER(SEARCH("(lenient)",Text!T90))),10,0)</f>
        <v>0</v>
      </c>
    </row>
    <row r="91" spans="1:45" ht="244.5" customHeight="1">
      <c r="A91" s="65" t="s">
        <v>397</v>
      </c>
      <c r="B91" s="3" t="s">
        <v>421</v>
      </c>
      <c r="C91" s="4" t="s">
        <v>402</v>
      </c>
      <c r="D91" s="5" t="s">
        <v>422</v>
      </c>
      <c r="E91" s="4" t="s">
        <v>67</v>
      </c>
      <c r="F91" s="5" t="s">
        <v>423</v>
      </c>
      <c r="G91" s="116">
        <f>IFERROR(IF(AND(SEARCH("(strict)",Text!H91)&gt;0,Scores!E91="Medium"),10,IF(AND(SEARCH("(strict)",Text!H91)&gt;0,Scores!E91="High"),20,0)),0)</f>
        <v>0</v>
      </c>
      <c r="H91" s="116">
        <f t="shared" si="22"/>
        <v>0</v>
      </c>
      <c r="I91" s="116">
        <f>IF(OR(ISNUMBER(SEARCH("(strict)",Text!H91)),ISNUMBER(SEARCH("(lenient)",Text!H91))),10,0)</f>
        <v>0</v>
      </c>
      <c r="J91" s="109">
        <f>IFERROR(IF(AND(SEARCH("(strict)",Text!I91)&gt;0,Scores!E91="Medium"),10,IF(AND(SEARCH("(strict)",Text!I91)&gt;0,Scores!E91="High"),20,0)),0)</f>
        <v>0</v>
      </c>
      <c r="K91" s="109">
        <f t="shared" si="23"/>
        <v>0</v>
      </c>
      <c r="L91" s="109">
        <f>IF(OR(ISNUMBER(SEARCH("(strict)",Text!I91)),ISNUMBER(SEARCH("(lenient)",Text!I91))),10,0)</f>
        <v>0</v>
      </c>
      <c r="M91" s="116">
        <f>IFERROR(IF(AND(SEARCH("(strict)",Text!J91)&gt;0,Scores!E91="Medium"),10,IF(AND(SEARCH("(strict)",Text!J91)&gt;0,Scores!E91="High"),20,0)),0)</f>
        <v>0</v>
      </c>
      <c r="N91" s="116">
        <f t="shared" si="24"/>
        <v>0</v>
      </c>
      <c r="O91" s="116">
        <f>IF(OR(ISNUMBER(SEARCH("(strict)",Text!J91)),ISNUMBER(SEARCH("(lenient)",Text!J91))),10,0)</f>
        <v>0</v>
      </c>
      <c r="P91" s="109">
        <f>IFERROR(IF(AND(SEARCH("(strict)",Text!K91)&gt;0,Scores!E91="Medium"),10,IF(AND(SEARCH("(strict)",Text!K91)&gt;0,Scores!E91="High"),20,0)),0)</f>
        <v>0</v>
      </c>
      <c r="Q91" s="109">
        <f t="shared" si="25"/>
        <v>0</v>
      </c>
      <c r="R91" s="109">
        <f>IF(OR(ISNUMBER(SEARCH("(strict)",Text!K91)),ISNUMBER(SEARCH("(lenient)",Text!K91))),10,0)</f>
        <v>0</v>
      </c>
      <c r="S91" s="116">
        <f>IFERROR(IF(AND(SEARCH("(strict)",Text!L91)&gt;0,Scores!E91="Medium"),10,IF(AND(SEARCH("(strict)",Text!L91)&gt;0,Scores!E91="High"),20,0)),0)</f>
        <v>0</v>
      </c>
      <c r="T91" s="116">
        <f t="shared" si="26"/>
        <v>0</v>
      </c>
      <c r="U91" s="116">
        <f>IF(OR(ISNUMBER(SEARCH("(strict)",Text!L91)),ISNUMBER(SEARCH("(lenient)",Text!L91))),10,0)</f>
        <v>0</v>
      </c>
      <c r="V91" s="109">
        <f>IFERROR(IF(AND(SEARCH("(strict)",Text!M91)&gt;0,Scores!E91="Medium"),10,IF(AND(SEARCH("(strict)",Text!M91)&gt;0,Scores!E91="High"),20,0)),0)</f>
        <v>0</v>
      </c>
      <c r="W91" s="109">
        <f t="shared" si="27"/>
        <v>0</v>
      </c>
      <c r="X91" s="109">
        <f>IF(OR(ISNUMBER(SEARCH("(strict)",Text!M91)),ISNUMBER(SEARCH("(lenient)",Text!M91))),10,0)</f>
        <v>0</v>
      </c>
      <c r="Y91" s="116">
        <f>IFERROR(IF(AND(SEARCH("(strict)",Text!N91)&gt;0,Scores!E91="Medium"),10,IF(AND(SEARCH("(strict)",Text!N91)&gt;0,Scores!E91="High"),20,0)),0)</f>
        <v>20</v>
      </c>
      <c r="Z91" s="116">
        <f t="shared" si="29"/>
        <v>1</v>
      </c>
      <c r="AA91" s="116">
        <f>IF(OR(ISNUMBER(SEARCH("(strict)",Text!N91)),ISNUMBER(SEARCH("(lenient)",Text!N91))),10,0)</f>
        <v>10</v>
      </c>
      <c r="AB91" s="109">
        <f>IFERROR(IF(AND(SEARCH("(strict)",Text!O91)&gt;0,Scores!E91="Medium"),10,IF(AND(SEARCH("(strict)",Text!O91)&gt;0,Scores!E91="High"),20,0)),0)</f>
        <v>0</v>
      </c>
      <c r="AC91" s="109">
        <f t="shared" si="28"/>
        <v>0</v>
      </c>
      <c r="AD91" s="109">
        <f>IF(OR(ISNUMBER(SEARCH("(strict)",Text!O91)),ISNUMBER(SEARCH("(lenient)",Text!O91))),10,0)</f>
        <v>0</v>
      </c>
      <c r="AE91" s="116">
        <f>IFERROR(IF(AND(SEARCH("(strict)",Text!P91)&gt;0,Scores!E91="Medium"),10,IF(AND(SEARCH("(strict)",Text!P91)&gt;0,Scores!E91="High"),20,0)),0)</f>
        <v>0</v>
      </c>
      <c r="AF91" s="116">
        <f t="shared" si="30"/>
        <v>0</v>
      </c>
      <c r="AG91" s="116">
        <f>IF(OR(ISNUMBER(SEARCH("(strict)",Text!P91)),ISNUMBER(SEARCH("(lenient)",Text!P91))),10,0)</f>
        <v>0</v>
      </c>
      <c r="AH91" s="109">
        <f>IFERROR(IF(AND(SEARCH("(strict)",Text!Q91)&gt;0,Scores!E91="Medium"),10,IF(AND(SEARCH("(strict)",Text!Q91)&gt;0,Scores!E91="High"),20,0)),0)</f>
        <v>0</v>
      </c>
      <c r="AI91" s="109">
        <f t="shared" si="31"/>
        <v>0</v>
      </c>
      <c r="AJ91" s="109">
        <f>IF(OR(ISNUMBER(SEARCH("(strict)",Text!Q91)),ISNUMBER(SEARCH("(lenient)",Text!Q91))),10,0)</f>
        <v>0</v>
      </c>
      <c r="AK91" s="116">
        <f>IFERROR(IF(AND(SEARCH("(strict)",Text!R91)&gt;0,Scores!E91="Medium"),10,IF(AND(SEARCH("(strict)",Text!R91)&gt;0,Scores!E91="High"),20,0)),0)</f>
        <v>0</v>
      </c>
      <c r="AL91" s="116">
        <f t="shared" si="32"/>
        <v>0</v>
      </c>
      <c r="AM91" s="116">
        <f>IF(OR(ISNUMBER(SEARCH("(strict)",Text!R91)),ISNUMBER(SEARCH("(lenient)",Text!R91))),10,0)</f>
        <v>0</v>
      </c>
      <c r="AN91" s="109">
        <f>IFERROR(IF(AND(SEARCH("(strict)",Text!S91)&gt;0,Scores!E91="Medium"),10,IF(AND(SEARCH("(strict)",Text!S91)&gt;0,Scores!E91="High"),20,0)),0)</f>
        <v>0</v>
      </c>
      <c r="AO91" s="109">
        <f t="shared" si="33"/>
        <v>0</v>
      </c>
      <c r="AP91" s="109">
        <f>IF(OR(ISNUMBER(SEARCH("(strict)",Text!S91)),ISNUMBER(SEARCH("(lenient)",Text!S91))),10,0)</f>
        <v>0</v>
      </c>
      <c r="AQ91" s="116">
        <f>IFERROR(IF(AND(SEARCH("(strict)",Text!T91)&gt;0,Scores!E91="Medium"),10,IF(AND(SEARCH("(strict)",Text!T91)&gt;0,Scores!E91="High"),20,0)),0)</f>
        <v>0</v>
      </c>
      <c r="AR91" s="116">
        <f t="shared" si="34"/>
        <v>0</v>
      </c>
      <c r="AS91" s="116">
        <f>IF(OR(ISNUMBER(SEARCH("(strict)",Text!T91)),ISNUMBER(SEARCH("(lenient)",Text!T91))),10,0)</f>
        <v>0</v>
      </c>
    </row>
    <row r="92" spans="1:45" ht="244.5" customHeight="1">
      <c r="A92" s="65" t="s">
        <v>397</v>
      </c>
      <c r="B92" s="3" t="s">
        <v>424</v>
      </c>
      <c r="C92" s="4" t="s">
        <v>402</v>
      </c>
      <c r="D92" s="5" t="s">
        <v>425</v>
      </c>
      <c r="E92" s="4" t="s">
        <v>47</v>
      </c>
      <c r="F92" s="5" t="s">
        <v>426</v>
      </c>
      <c r="G92" s="116">
        <f>IFERROR(IF(AND(SEARCH("(strict)",Text!H92)&gt;0,Scores!E92="Medium"),10,IF(AND(SEARCH("(strict)",Text!H92)&gt;0,Scores!E92="High"),20,0)),0)</f>
        <v>0</v>
      </c>
      <c r="H92" s="116">
        <f t="shared" si="22"/>
        <v>0</v>
      </c>
      <c r="I92" s="116">
        <f>IF(OR(ISNUMBER(SEARCH("(strict)",Text!H92)),ISNUMBER(SEARCH("(lenient)",Text!H92))),10,0)</f>
        <v>0</v>
      </c>
      <c r="J92" s="109">
        <f>IFERROR(IF(AND(SEARCH("(strict)",Text!I92)&gt;0,Scores!E92="Medium"),10,IF(AND(SEARCH("(strict)",Text!I92)&gt;0,Scores!E92="High"),20,0)),0)</f>
        <v>0</v>
      </c>
      <c r="K92" s="109">
        <f t="shared" si="23"/>
        <v>0</v>
      </c>
      <c r="L92" s="109">
        <f>IF(OR(ISNUMBER(SEARCH("(strict)",Text!I92)),ISNUMBER(SEARCH("(lenient)",Text!I92))),10,0)</f>
        <v>0</v>
      </c>
      <c r="M92" s="116">
        <f>IFERROR(IF(AND(SEARCH("(strict)",Text!J92)&gt;0,Scores!E92="Medium"),10,IF(AND(SEARCH("(strict)",Text!J92)&gt;0,Scores!E92="High"),20,0)),0)</f>
        <v>0</v>
      </c>
      <c r="N92" s="116">
        <f t="shared" si="24"/>
        <v>0</v>
      </c>
      <c r="O92" s="116">
        <f>IF(OR(ISNUMBER(SEARCH("(strict)",Text!J92)),ISNUMBER(SEARCH("(lenient)",Text!J92))),10,0)</f>
        <v>0</v>
      </c>
      <c r="P92" s="109">
        <f>IFERROR(IF(AND(SEARCH("(strict)",Text!K92)&gt;0,Scores!E92="Medium"),10,IF(AND(SEARCH("(strict)",Text!K92)&gt;0,Scores!E92="High"),20,0)),0)</f>
        <v>0</v>
      </c>
      <c r="Q92" s="109">
        <f t="shared" si="25"/>
        <v>0</v>
      </c>
      <c r="R92" s="109">
        <f>IF(OR(ISNUMBER(SEARCH("(strict)",Text!K92)),ISNUMBER(SEARCH("(lenient)",Text!K92))),10,0)</f>
        <v>0</v>
      </c>
      <c r="S92" s="116">
        <f>IFERROR(IF(AND(SEARCH("(strict)",Text!L92)&gt;0,Scores!E92="Medium"),10,IF(AND(SEARCH("(strict)",Text!L92)&gt;0,Scores!E92="High"),20,0)),0)</f>
        <v>0</v>
      </c>
      <c r="T92" s="116">
        <f t="shared" si="26"/>
        <v>0</v>
      </c>
      <c r="U92" s="116">
        <f>IF(OR(ISNUMBER(SEARCH("(strict)",Text!L92)),ISNUMBER(SEARCH("(lenient)",Text!L92))),10,0)</f>
        <v>0</v>
      </c>
      <c r="V92" s="109">
        <f>IFERROR(IF(AND(SEARCH("(strict)",Text!M92)&gt;0,Scores!E92="Medium"),10,IF(AND(SEARCH("(strict)",Text!M92)&gt;0,Scores!E92="High"),20,0)),0)</f>
        <v>0</v>
      </c>
      <c r="W92" s="109">
        <f t="shared" si="27"/>
        <v>0</v>
      </c>
      <c r="X92" s="109">
        <f>IF(OR(ISNUMBER(SEARCH("(strict)",Text!M92)),ISNUMBER(SEARCH("(lenient)",Text!M92))),10,0)</f>
        <v>0</v>
      </c>
      <c r="Y92" s="116">
        <f>IFERROR(IF(AND(SEARCH("(strict)",Text!N92)&gt;0,Scores!E92="Medium"),10,IF(AND(SEARCH("(strict)",Text!N92)&gt;0,Scores!E92="High"),20,0)),0)</f>
        <v>10</v>
      </c>
      <c r="Z92" s="116">
        <f t="shared" si="29"/>
        <v>0.01</v>
      </c>
      <c r="AA92" s="116">
        <f>IF(OR(ISNUMBER(SEARCH("(strict)",Text!N92)),ISNUMBER(SEARCH("(lenient)",Text!N92))),10,0)</f>
        <v>10</v>
      </c>
      <c r="AB92" s="109">
        <f>IFERROR(IF(AND(SEARCH("(strict)",Text!O92)&gt;0,Scores!E92="Medium"),10,IF(AND(SEARCH("(strict)",Text!O92)&gt;0,Scores!E92="High"),20,0)),0)</f>
        <v>0</v>
      </c>
      <c r="AC92" s="109">
        <f t="shared" si="28"/>
        <v>0</v>
      </c>
      <c r="AD92" s="109">
        <f>IF(OR(ISNUMBER(SEARCH("(strict)",Text!O92)),ISNUMBER(SEARCH("(lenient)",Text!O92))),10,0)</f>
        <v>10</v>
      </c>
      <c r="AE92" s="116">
        <f>IFERROR(IF(AND(SEARCH("(strict)",Text!P92)&gt;0,Scores!E92="Medium"),10,IF(AND(SEARCH("(strict)",Text!P92)&gt;0,Scores!E92="High"),20,0)),0)</f>
        <v>0</v>
      </c>
      <c r="AF92" s="116">
        <f t="shared" si="30"/>
        <v>0</v>
      </c>
      <c r="AG92" s="116">
        <f>IF(OR(ISNUMBER(SEARCH("(strict)",Text!P92)),ISNUMBER(SEARCH("(lenient)",Text!P92))),10,0)</f>
        <v>0</v>
      </c>
      <c r="AH92" s="109">
        <f>IFERROR(IF(AND(SEARCH("(strict)",Text!Q92)&gt;0,Scores!E92="Medium"),10,IF(AND(SEARCH("(strict)",Text!Q92)&gt;0,Scores!E92="High"),20,0)),0)</f>
        <v>0</v>
      </c>
      <c r="AI92" s="109">
        <f t="shared" si="31"/>
        <v>0</v>
      </c>
      <c r="AJ92" s="109">
        <f>IF(OR(ISNUMBER(SEARCH("(strict)",Text!Q92)),ISNUMBER(SEARCH("(lenient)",Text!Q92))),10,0)</f>
        <v>0</v>
      </c>
      <c r="AK92" s="116">
        <f>IFERROR(IF(AND(SEARCH("(strict)",Text!R92)&gt;0,Scores!E92="Medium"),10,IF(AND(SEARCH("(strict)",Text!R92)&gt;0,Scores!E92="High"),20,0)),0)</f>
        <v>0</v>
      </c>
      <c r="AL92" s="116">
        <f t="shared" si="32"/>
        <v>0</v>
      </c>
      <c r="AM92" s="116">
        <f>IF(OR(ISNUMBER(SEARCH("(strict)",Text!R92)),ISNUMBER(SEARCH("(lenient)",Text!R92))),10,0)</f>
        <v>10</v>
      </c>
      <c r="AN92" s="109">
        <f>IFERROR(IF(AND(SEARCH("(strict)",Text!S92)&gt;0,Scores!E92="Medium"),10,IF(AND(SEARCH("(strict)",Text!S92)&gt;0,Scores!E92="High"),20,0)),0)</f>
        <v>0</v>
      </c>
      <c r="AO92" s="109">
        <f t="shared" si="33"/>
        <v>0</v>
      </c>
      <c r="AP92" s="109">
        <f>IF(OR(ISNUMBER(SEARCH("(strict)",Text!S92)),ISNUMBER(SEARCH("(lenient)",Text!S92))),10,0)</f>
        <v>0</v>
      </c>
      <c r="AQ92" s="116">
        <f>IFERROR(IF(AND(SEARCH("(strict)",Text!T92)&gt;0,Scores!E92="Medium"),10,IF(AND(SEARCH("(strict)",Text!T92)&gt;0,Scores!E92="High"),20,0)),0)</f>
        <v>0</v>
      </c>
      <c r="AR92" s="116">
        <f t="shared" si="34"/>
        <v>0</v>
      </c>
      <c r="AS92" s="116">
        <f>IF(OR(ISNUMBER(SEARCH("(strict)",Text!T92)),ISNUMBER(SEARCH("(lenient)",Text!T92))),10,0)</f>
        <v>0</v>
      </c>
    </row>
    <row r="93" spans="1:45" ht="53.25" customHeight="1">
      <c r="A93"/>
      <c r="B93" s="3" t="s">
        <v>427</v>
      </c>
      <c r="C93" s="4" t="s">
        <v>428</v>
      </c>
      <c r="D93" s="5" t="s">
        <v>429</v>
      </c>
      <c r="E93" s="4" t="s">
        <v>47</v>
      </c>
      <c r="F93" s="4" t="s">
        <v>430</v>
      </c>
      <c r="G93" s="116">
        <f>IFERROR(IF(AND(SEARCH("(strict)",Text!H93)&gt;0,Scores!E93="Medium"),10,IF(AND(SEARCH("(strict)",Text!H93)&gt;0,Scores!E93="High"),20,0)),0)</f>
        <v>0</v>
      </c>
      <c r="H93" s="116">
        <f t="shared" si="22"/>
        <v>0</v>
      </c>
      <c r="I93" s="116">
        <f>IF(OR(ISNUMBER(SEARCH("(strict)",Text!H93)),ISNUMBER(SEARCH("(lenient)",Text!H93))),10,0)</f>
        <v>0</v>
      </c>
      <c r="J93" s="109">
        <f>IFERROR(IF(AND(SEARCH("(strict)",Text!I93)&gt;0,Scores!E93="Medium"),10,IF(AND(SEARCH("(strict)",Text!I93)&gt;0,Scores!E93="High"),20,0)),0)</f>
        <v>0</v>
      </c>
      <c r="K93" s="109">
        <f t="shared" si="23"/>
        <v>0</v>
      </c>
      <c r="L93" s="109">
        <f>IF(OR(ISNUMBER(SEARCH("(strict)",Text!I93)),ISNUMBER(SEARCH("(lenient)",Text!I93))),10,0)</f>
        <v>0</v>
      </c>
      <c r="M93" s="116">
        <f>IFERROR(IF(AND(SEARCH("(strict)",Text!J93)&gt;0,Scores!E93="Medium"),10,IF(AND(SEARCH("(strict)",Text!J93)&gt;0,Scores!E93="High"),20,0)),0)</f>
        <v>0</v>
      </c>
      <c r="N93" s="116">
        <f t="shared" si="24"/>
        <v>0</v>
      </c>
      <c r="O93" s="116">
        <f>IF(OR(ISNUMBER(SEARCH("(strict)",Text!J93)),ISNUMBER(SEARCH("(lenient)",Text!J93))),10,0)</f>
        <v>0</v>
      </c>
      <c r="P93" s="109">
        <f>IFERROR(IF(AND(SEARCH("(strict)",Text!K93)&gt;0,Scores!E93="Medium"),10,IF(AND(SEARCH("(strict)",Text!K93)&gt;0,Scores!E93="High"),20,0)),0)</f>
        <v>0</v>
      </c>
      <c r="Q93" s="109">
        <f t="shared" si="25"/>
        <v>0</v>
      </c>
      <c r="R93" s="109">
        <f>IF(OR(ISNUMBER(SEARCH("(strict)",Text!K93)),ISNUMBER(SEARCH("(lenient)",Text!K93))),10,0)</f>
        <v>0</v>
      </c>
      <c r="S93" s="116">
        <f>IFERROR(IF(AND(SEARCH("(strict)",Text!L93)&gt;0,Scores!E93="Medium"),10,IF(AND(SEARCH("(strict)",Text!L93)&gt;0,Scores!E93="High"),20,0)),0)</f>
        <v>0</v>
      </c>
      <c r="T93" s="116">
        <f t="shared" si="26"/>
        <v>0</v>
      </c>
      <c r="U93" s="116">
        <f>IF(OR(ISNUMBER(SEARCH("(strict)",Text!L93)),ISNUMBER(SEARCH("(lenient)",Text!L93))),10,0)</f>
        <v>0</v>
      </c>
      <c r="V93" s="109">
        <f>IFERROR(IF(AND(SEARCH("(strict)",Text!M93)&gt;0,Scores!E93="Medium"),10,IF(AND(SEARCH("(strict)",Text!M93)&gt;0,Scores!E93="High"),20,0)),0)</f>
        <v>0</v>
      </c>
      <c r="W93" s="109">
        <f t="shared" si="27"/>
        <v>0</v>
      </c>
      <c r="X93" s="109">
        <f>IF(OR(ISNUMBER(SEARCH("(strict)",Text!M93)),ISNUMBER(SEARCH("(lenient)",Text!M93))),10,0)</f>
        <v>0</v>
      </c>
      <c r="Y93" s="116">
        <f>IFERROR(IF(AND(SEARCH("(strict)",Text!N93)&gt;0,Scores!E93="Medium"),10,IF(AND(SEARCH("(strict)",Text!N93)&gt;0,Scores!E93="High"),20,0)),0)</f>
        <v>0</v>
      </c>
      <c r="Z93" s="116">
        <f t="shared" si="29"/>
        <v>0</v>
      </c>
      <c r="AA93" s="116">
        <f>IF(OR(ISNUMBER(SEARCH("(strict)",Text!N93)),ISNUMBER(SEARCH("(lenient)",Text!N93))),10,0)</f>
        <v>0</v>
      </c>
      <c r="AB93" s="109">
        <f>IFERROR(IF(AND(SEARCH("(strict)",Text!O93)&gt;0,Scores!E93="Medium"),10,IF(AND(SEARCH("(strict)",Text!O93)&gt;0,Scores!E93="High"),20,0)),0)</f>
        <v>0</v>
      </c>
      <c r="AC93" s="109">
        <f t="shared" si="28"/>
        <v>0</v>
      </c>
      <c r="AD93" s="109">
        <f>IF(OR(ISNUMBER(SEARCH("(strict)",Text!O93)),ISNUMBER(SEARCH("(lenient)",Text!O93))),10,0)</f>
        <v>0</v>
      </c>
      <c r="AE93" s="116">
        <f>IFERROR(IF(AND(SEARCH("(strict)",Text!P93)&gt;0,Scores!E93="Medium"),10,IF(AND(SEARCH("(strict)",Text!P93)&gt;0,Scores!E93="High"),20,0)),0)</f>
        <v>0</v>
      </c>
      <c r="AF93" s="116">
        <f t="shared" si="30"/>
        <v>0</v>
      </c>
      <c r="AG93" s="116">
        <f>IF(OR(ISNUMBER(SEARCH("(strict)",Text!P93)),ISNUMBER(SEARCH("(lenient)",Text!P93))),10,0)</f>
        <v>0</v>
      </c>
      <c r="AH93" s="109">
        <f>IFERROR(IF(AND(SEARCH("(strict)",Text!Q93)&gt;0,Scores!E93="Medium"),10,IF(AND(SEARCH("(strict)",Text!Q93)&gt;0,Scores!E93="High"),20,0)),0)</f>
        <v>0</v>
      </c>
      <c r="AI93" s="109">
        <f t="shared" si="31"/>
        <v>0</v>
      </c>
      <c r="AJ93" s="109">
        <f>IF(OR(ISNUMBER(SEARCH("(strict)",Text!Q93)),ISNUMBER(SEARCH("(lenient)",Text!Q93))),10,0)</f>
        <v>0</v>
      </c>
      <c r="AK93" s="116">
        <f>IFERROR(IF(AND(SEARCH("(strict)",Text!R93)&gt;0,Scores!E93="Medium"),10,IF(AND(SEARCH("(strict)",Text!R93)&gt;0,Scores!E93="High"),20,0)),0)</f>
        <v>0</v>
      </c>
      <c r="AL93" s="116">
        <f t="shared" si="32"/>
        <v>0</v>
      </c>
      <c r="AM93" s="116">
        <f>IF(OR(ISNUMBER(SEARCH("(strict)",Text!R93)),ISNUMBER(SEARCH("(lenient)",Text!R93))),10,0)</f>
        <v>0</v>
      </c>
      <c r="AN93" s="109">
        <f>IFERROR(IF(AND(SEARCH("(strict)",Text!S93)&gt;0,Scores!E93="Medium"),10,IF(AND(SEARCH("(strict)",Text!S93)&gt;0,Scores!E93="High"),20,0)),0)</f>
        <v>0</v>
      </c>
      <c r="AO93" s="109">
        <f t="shared" si="33"/>
        <v>0</v>
      </c>
      <c r="AP93" s="109">
        <f>IF(OR(ISNUMBER(SEARCH("(strict)",Text!S93)),ISNUMBER(SEARCH("(lenient)",Text!S93))),10,0)</f>
        <v>0</v>
      </c>
      <c r="AQ93" s="116">
        <f>IFERROR(IF(AND(SEARCH("(strict)",Text!T93)&gt;0,Scores!E93="Medium"),10,IF(AND(SEARCH("(strict)",Text!T93)&gt;0,Scores!E93="High"),20,0)),0)</f>
        <v>0</v>
      </c>
      <c r="AR93" s="116">
        <f t="shared" si="34"/>
        <v>0</v>
      </c>
      <c r="AS93" s="116">
        <f>IF(OR(ISNUMBER(SEARCH("(strict)",Text!T93)),ISNUMBER(SEARCH("(lenient)",Text!T93))),10,0)</f>
        <v>0</v>
      </c>
    </row>
    <row r="94" spans="1:45" ht="54.75" customHeight="1">
      <c r="A94"/>
      <c r="B94" s="3" t="s">
        <v>432</v>
      </c>
      <c r="C94" s="4" t="s">
        <v>428</v>
      </c>
      <c r="D94" s="5" t="s">
        <v>433</v>
      </c>
      <c r="E94" s="4" t="s">
        <v>67</v>
      </c>
      <c r="F94" s="4" t="s">
        <v>434</v>
      </c>
      <c r="G94" s="116">
        <f>IFERROR(IF(AND(SEARCH("(strict)",Text!H94)&gt;0,Scores!E94="Medium"),10,IF(AND(SEARCH("(strict)",Text!H94)&gt;0,Scores!E94="High"),20,0)),0)</f>
        <v>0</v>
      </c>
      <c r="H94" s="116">
        <f t="shared" si="22"/>
        <v>0</v>
      </c>
      <c r="I94" s="116">
        <f>IF(OR(ISNUMBER(SEARCH("(strict)",Text!H94)),ISNUMBER(SEARCH("(lenient)",Text!H94))),10,0)</f>
        <v>0</v>
      </c>
      <c r="J94" s="109">
        <f>IFERROR(IF(AND(SEARCH("(strict)",Text!I94)&gt;0,Scores!E94="Medium"),10,IF(AND(SEARCH("(strict)",Text!I94)&gt;0,Scores!E94="High"),20,0)),0)</f>
        <v>0</v>
      </c>
      <c r="K94" s="109">
        <f t="shared" si="23"/>
        <v>0</v>
      </c>
      <c r="L94" s="109">
        <f>IF(OR(ISNUMBER(SEARCH("(strict)",Text!I94)),ISNUMBER(SEARCH("(lenient)",Text!I94))),10,0)</f>
        <v>0</v>
      </c>
      <c r="M94" s="116">
        <f>IFERROR(IF(AND(SEARCH("(strict)",Text!J94)&gt;0,Scores!E94="Medium"),10,IF(AND(SEARCH("(strict)",Text!J94)&gt;0,Scores!E94="High"),20,0)),0)</f>
        <v>0</v>
      </c>
      <c r="N94" s="116">
        <f t="shared" si="24"/>
        <v>0</v>
      </c>
      <c r="O94" s="116">
        <f>IF(OR(ISNUMBER(SEARCH("(strict)",Text!J94)),ISNUMBER(SEARCH("(lenient)",Text!J94))),10,0)</f>
        <v>0</v>
      </c>
      <c r="P94" s="109">
        <f>IFERROR(IF(AND(SEARCH("(strict)",Text!K94)&gt;0,Scores!E94="Medium"),10,IF(AND(SEARCH("(strict)",Text!K94)&gt;0,Scores!E94="High"),20,0)),0)</f>
        <v>0</v>
      </c>
      <c r="Q94" s="109">
        <f t="shared" si="25"/>
        <v>0</v>
      </c>
      <c r="R94" s="109">
        <f>IF(OR(ISNUMBER(SEARCH("(strict)",Text!K94)),ISNUMBER(SEARCH("(lenient)",Text!K94))),10,0)</f>
        <v>0</v>
      </c>
      <c r="S94" s="116">
        <f>IFERROR(IF(AND(SEARCH("(strict)",Text!L94)&gt;0,Scores!E94="Medium"),10,IF(AND(SEARCH("(strict)",Text!L94)&gt;0,Scores!E94="High"),20,0)),0)</f>
        <v>0</v>
      </c>
      <c r="T94" s="116">
        <f t="shared" si="26"/>
        <v>0</v>
      </c>
      <c r="U94" s="116">
        <f>IF(OR(ISNUMBER(SEARCH("(strict)",Text!L94)),ISNUMBER(SEARCH("(lenient)",Text!L94))),10,0)</f>
        <v>0</v>
      </c>
      <c r="V94" s="109">
        <f>IFERROR(IF(AND(SEARCH("(strict)",Text!M94)&gt;0,Scores!E94="Medium"),10,IF(AND(SEARCH("(strict)",Text!M94)&gt;0,Scores!E94="High"),20,0)),0)</f>
        <v>0</v>
      </c>
      <c r="W94" s="109">
        <f t="shared" si="27"/>
        <v>0</v>
      </c>
      <c r="X94" s="109">
        <f>IF(OR(ISNUMBER(SEARCH("(strict)",Text!M94)),ISNUMBER(SEARCH("(lenient)",Text!M94))),10,0)</f>
        <v>0</v>
      </c>
      <c r="Y94" s="116">
        <f>IFERROR(IF(AND(SEARCH("(strict)",Text!N94)&gt;0,Scores!E94="Medium"),10,IF(AND(SEARCH("(strict)",Text!N94)&gt;0,Scores!E94="High"),20,0)),0)</f>
        <v>0</v>
      </c>
      <c r="Z94" s="116">
        <f t="shared" si="29"/>
        <v>0</v>
      </c>
      <c r="AA94" s="116">
        <f>IF(OR(ISNUMBER(SEARCH("(strict)",Text!N94)),ISNUMBER(SEARCH("(lenient)",Text!N94))),10,0)</f>
        <v>0</v>
      </c>
      <c r="AB94" s="109">
        <f>IFERROR(IF(AND(SEARCH("(strict)",Text!O94)&gt;0,Scores!E94="Medium"),10,IF(AND(SEARCH("(strict)",Text!O94)&gt;0,Scores!E94="High"),20,0)),0)</f>
        <v>0</v>
      </c>
      <c r="AC94" s="109">
        <f t="shared" si="28"/>
        <v>0</v>
      </c>
      <c r="AD94" s="109">
        <f>IF(OR(ISNUMBER(SEARCH("(strict)",Text!O94)),ISNUMBER(SEARCH("(lenient)",Text!O94))),10,0)</f>
        <v>0</v>
      </c>
      <c r="AE94" s="116">
        <f>IFERROR(IF(AND(SEARCH("(strict)",Text!P94)&gt;0,Scores!E94="Medium"),10,IF(AND(SEARCH("(strict)",Text!P94)&gt;0,Scores!E94="High"),20,0)),0)</f>
        <v>0</v>
      </c>
      <c r="AF94" s="116">
        <f t="shared" si="30"/>
        <v>0</v>
      </c>
      <c r="AG94" s="116">
        <f>IF(OR(ISNUMBER(SEARCH("(strict)",Text!P94)),ISNUMBER(SEARCH("(lenient)",Text!P94))),10,0)</f>
        <v>0</v>
      </c>
      <c r="AH94" s="109">
        <f>IFERROR(IF(AND(SEARCH("(strict)",Text!Q94)&gt;0,Scores!E94="Medium"),10,IF(AND(SEARCH("(strict)",Text!Q94)&gt;0,Scores!E94="High"),20,0)),0)</f>
        <v>0</v>
      </c>
      <c r="AI94" s="109">
        <f t="shared" si="31"/>
        <v>0</v>
      </c>
      <c r="AJ94" s="109">
        <f>IF(OR(ISNUMBER(SEARCH("(strict)",Text!Q94)),ISNUMBER(SEARCH("(lenient)",Text!Q94))),10,0)</f>
        <v>0</v>
      </c>
      <c r="AK94" s="116">
        <f>IFERROR(IF(AND(SEARCH("(strict)",Text!R94)&gt;0,Scores!E94="Medium"),10,IF(AND(SEARCH("(strict)",Text!R94)&gt;0,Scores!E94="High"),20,0)),0)</f>
        <v>0</v>
      </c>
      <c r="AL94" s="116">
        <f t="shared" si="32"/>
        <v>0</v>
      </c>
      <c r="AM94" s="116">
        <f>IF(OR(ISNUMBER(SEARCH("(strict)",Text!R94)),ISNUMBER(SEARCH("(lenient)",Text!R94))),10,0)</f>
        <v>0</v>
      </c>
      <c r="AN94" s="109">
        <f>IFERROR(IF(AND(SEARCH("(strict)",Text!S94)&gt;0,Scores!E94="Medium"),10,IF(AND(SEARCH("(strict)",Text!S94)&gt;0,Scores!E94="High"),20,0)),0)</f>
        <v>0</v>
      </c>
      <c r="AO94" s="109">
        <f t="shared" si="33"/>
        <v>0</v>
      </c>
      <c r="AP94" s="109">
        <f>IF(OR(ISNUMBER(SEARCH("(strict)",Text!S94)),ISNUMBER(SEARCH("(lenient)",Text!S94))),10,0)</f>
        <v>0</v>
      </c>
      <c r="AQ94" s="116">
        <f>IFERROR(IF(AND(SEARCH("(strict)",Text!T94)&gt;0,Scores!E94="Medium"),10,IF(AND(SEARCH("(strict)",Text!T94)&gt;0,Scores!E94="High"),20,0)),0)</f>
        <v>0</v>
      </c>
      <c r="AR94" s="116">
        <f t="shared" si="34"/>
        <v>0</v>
      </c>
      <c r="AS94" s="116">
        <f>IF(OR(ISNUMBER(SEARCH("(strict)",Text!T94)),ISNUMBER(SEARCH("(lenient)",Text!T94))),10,0)</f>
        <v>0</v>
      </c>
    </row>
    <row r="95" spans="1:45" ht="66.75" customHeight="1">
      <c r="A95"/>
      <c r="B95" s="3" t="s">
        <v>436</v>
      </c>
      <c r="C95" s="4" t="s">
        <v>428</v>
      </c>
      <c r="D95" s="5" t="s">
        <v>437</v>
      </c>
      <c r="E95" s="4" t="s">
        <v>67</v>
      </c>
      <c r="F95" s="4" t="s">
        <v>438</v>
      </c>
      <c r="G95" s="116">
        <f>IFERROR(IF(AND(SEARCH("(strict)",Text!H95)&gt;0,Scores!E95="Medium"),10,IF(AND(SEARCH("(strict)",Text!H95)&gt;0,Scores!E95="High"),20,0)),0)</f>
        <v>0</v>
      </c>
      <c r="H95" s="116">
        <f t="shared" si="22"/>
        <v>0</v>
      </c>
      <c r="I95" s="116">
        <f>IF(OR(ISNUMBER(SEARCH("(strict)",Text!H95)),ISNUMBER(SEARCH("(lenient)",Text!H95))),10,0)</f>
        <v>0</v>
      </c>
      <c r="J95" s="109">
        <f>IFERROR(IF(AND(SEARCH("(strict)",Text!I95)&gt;0,Scores!E95="Medium"),10,IF(AND(SEARCH("(strict)",Text!I95)&gt;0,Scores!E95="High"),20,0)),0)</f>
        <v>0</v>
      </c>
      <c r="K95" s="109">
        <f t="shared" si="23"/>
        <v>0</v>
      </c>
      <c r="L95" s="109">
        <f>IF(OR(ISNUMBER(SEARCH("(strict)",Text!I95)),ISNUMBER(SEARCH("(lenient)",Text!I95))),10,0)</f>
        <v>0</v>
      </c>
      <c r="M95" s="116">
        <f>IFERROR(IF(AND(SEARCH("(strict)",Text!J95)&gt;0,Scores!E95="Medium"),10,IF(AND(SEARCH("(strict)",Text!J95)&gt;0,Scores!E95="High"),20,0)),0)</f>
        <v>0</v>
      </c>
      <c r="N95" s="116">
        <f t="shared" si="24"/>
        <v>0</v>
      </c>
      <c r="O95" s="116">
        <f>IF(OR(ISNUMBER(SEARCH("(strict)",Text!J95)),ISNUMBER(SEARCH("(lenient)",Text!J95))),10,0)</f>
        <v>0</v>
      </c>
      <c r="P95" s="109">
        <f>IFERROR(IF(AND(SEARCH("(strict)",Text!K95)&gt;0,Scores!E95="Medium"),10,IF(AND(SEARCH("(strict)",Text!K95)&gt;0,Scores!E95="High"),20,0)),0)</f>
        <v>0</v>
      </c>
      <c r="Q95" s="109">
        <f t="shared" si="25"/>
        <v>0</v>
      </c>
      <c r="R95" s="109">
        <f>IF(OR(ISNUMBER(SEARCH("(strict)",Text!K95)),ISNUMBER(SEARCH("(lenient)",Text!K95))),10,0)</f>
        <v>0</v>
      </c>
      <c r="S95" s="116">
        <f>IFERROR(IF(AND(SEARCH("(strict)",Text!L95)&gt;0,Scores!E95="Medium"),10,IF(AND(SEARCH("(strict)",Text!L95)&gt;0,Scores!E95="High"),20,0)),0)</f>
        <v>0</v>
      </c>
      <c r="T95" s="116">
        <f t="shared" si="26"/>
        <v>0</v>
      </c>
      <c r="U95" s="116">
        <f>IF(OR(ISNUMBER(SEARCH("(strict)",Text!L95)),ISNUMBER(SEARCH("(lenient)",Text!L95))),10,0)</f>
        <v>0</v>
      </c>
      <c r="V95" s="109">
        <f>IFERROR(IF(AND(SEARCH("(strict)",Text!M95)&gt;0,Scores!E95="Medium"),10,IF(AND(SEARCH("(strict)",Text!M95)&gt;0,Scores!E95="High"),20,0)),0)</f>
        <v>0</v>
      </c>
      <c r="W95" s="109">
        <f t="shared" si="27"/>
        <v>0</v>
      </c>
      <c r="X95" s="109">
        <f>IF(OR(ISNUMBER(SEARCH("(strict)",Text!M95)),ISNUMBER(SEARCH("(lenient)",Text!M95))),10,0)</f>
        <v>0</v>
      </c>
      <c r="Y95" s="116">
        <f>IFERROR(IF(AND(SEARCH("(strict)",Text!N95)&gt;0,Scores!E95="Medium"),10,IF(AND(SEARCH("(strict)",Text!N95)&gt;0,Scores!E95="High"),20,0)),0)</f>
        <v>0</v>
      </c>
      <c r="Z95" s="116">
        <f t="shared" si="29"/>
        <v>0</v>
      </c>
      <c r="AA95" s="116">
        <f>IF(OR(ISNUMBER(SEARCH("(strict)",Text!N95)),ISNUMBER(SEARCH("(lenient)",Text!N95))),10,0)</f>
        <v>0</v>
      </c>
      <c r="AB95" s="109">
        <f>IFERROR(IF(AND(SEARCH("(strict)",Text!O95)&gt;0,Scores!E95="Medium"),10,IF(AND(SEARCH("(strict)",Text!O95)&gt;0,Scores!E95="High"),20,0)),0)</f>
        <v>0</v>
      </c>
      <c r="AC95" s="109">
        <f t="shared" si="28"/>
        <v>0</v>
      </c>
      <c r="AD95" s="109">
        <f>IF(OR(ISNUMBER(SEARCH("(strict)",Text!O95)),ISNUMBER(SEARCH("(lenient)",Text!O95))),10,0)</f>
        <v>0</v>
      </c>
      <c r="AE95" s="116">
        <f>IFERROR(IF(AND(SEARCH("(strict)",Text!P95)&gt;0,Scores!E95="Medium"),10,IF(AND(SEARCH("(strict)",Text!P95)&gt;0,Scores!E95="High"),20,0)),0)</f>
        <v>0</v>
      </c>
      <c r="AF95" s="116">
        <f t="shared" si="30"/>
        <v>0</v>
      </c>
      <c r="AG95" s="116">
        <f>IF(OR(ISNUMBER(SEARCH("(strict)",Text!P95)),ISNUMBER(SEARCH("(lenient)",Text!P95))),10,0)</f>
        <v>0</v>
      </c>
      <c r="AH95" s="109">
        <f>IFERROR(IF(AND(SEARCH("(strict)",Text!Q95)&gt;0,Scores!E95="Medium"),10,IF(AND(SEARCH("(strict)",Text!Q95)&gt;0,Scores!E95="High"),20,0)),0)</f>
        <v>0</v>
      </c>
      <c r="AI95" s="109">
        <f t="shared" si="31"/>
        <v>0</v>
      </c>
      <c r="AJ95" s="109">
        <f>IF(OR(ISNUMBER(SEARCH("(strict)",Text!Q95)),ISNUMBER(SEARCH("(lenient)",Text!Q95))),10,0)</f>
        <v>0</v>
      </c>
      <c r="AK95" s="116">
        <f>IFERROR(IF(AND(SEARCH("(strict)",Text!R95)&gt;0,Scores!E95="Medium"),10,IF(AND(SEARCH("(strict)",Text!R95)&gt;0,Scores!E95="High"),20,0)),0)</f>
        <v>0</v>
      </c>
      <c r="AL95" s="116">
        <f t="shared" si="32"/>
        <v>0</v>
      </c>
      <c r="AM95" s="116">
        <f>IF(OR(ISNUMBER(SEARCH("(strict)",Text!R95)),ISNUMBER(SEARCH("(lenient)",Text!R95))),10,0)</f>
        <v>0</v>
      </c>
      <c r="AN95" s="109">
        <f>IFERROR(IF(AND(SEARCH("(strict)",Text!S95)&gt;0,Scores!E95="Medium"),10,IF(AND(SEARCH("(strict)",Text!S95)&gt;0,Scores!E95="High"),20,0)),0)</f>
        <v>0</v>
      </c>
      <c r="AO95" s="109">
        <f t="shared" si="33"/>
        <v>0</v>
      </c>
      <c r="AP95" s="109">
        <f>IF(OR(ISNUMBER(SEARCH("(strict)",Text!S95)),ISNUMBER(SEARCH("(lenient)",Text!S95))),10,0)</f>
        <v>0</v>
      </c>
      <c r="AQ95" s="116">
        <f>IFERROR(IF(AND(SEARCH("(strict)",Text!T95)&gt;0,Scores!E95="Medium"),10,IF(AND(SEARCH("(strict)",Text!T95)&gt;0,Scores!E95="High"),20,0)),0)</f>
        <v>0</v>
      </c>
      <c r="AR95" s="116">
        <f t="shared" si="34"/>
        <v>0</v>
      </c>
      <c r="AS95" s="116">
        <f>IF(OR(ISNUMBER(SEARCH("(strict)",Text!T95)),ISNUMBER(SEARCH("(lenient)",Text!T95))),10,0)</f>
        <v>0</v>
      </c>
    </row>
    <row r="96" spans="1:45" ht="66.75" customHeight="1">
      <c r="A96" s="65" t="s">
        <v>397</v>
      </c>
      <c r="B96" s="3" t="s">
        <v>440</v>
      </c>
      <c r="C96" s="4" t="s">
        <v>428</v>
      </c>
      <c r="D96" s="4" t="s">
        <v>441</v>
      </c>
      <c r="E96" s="4" t="s">
        <v>47</v>
      </c>
      <c r="F96" s="4" t="s">
        <v>442</v>
      </c>
      <c r="G96" s="116">
        <f>IFERROR(IF(AND(SEARCH("(strict)",Text!H96)&gt;0,Scores!E96="Medium"),10,IF(AND(SEARCH("(strict)",Text!H96)&gt;0,Scores!E96="High"),20,0)),0)</f>
        <v>0</v>
      </c>
      <c r="H96" s="116">
        <f t="shared" si="22"/>
        <v>0</v>
      </c>
      <c r="I96" s="116">
        <f>IF(OR(ISNUMBER(SEARCH("(strict)",Text!H96)),ISNUMBER(SEARCH("(lenient)",Text!H96))),10,0)</f>
        <v>0</v>
      </c>
      <c r="J96" s="109">
        <f>IFERROR(IF(AND(SEARCH("(strict)",Text!I96)&gt;0,Scores!E96="Medium"),10,IF(AND(SEARCH("(strict)",Text!I96)&gt;0,Scores!E96="High"),20,0)),0)</f>
        <v>0</v>
      </c>
      <c r="K96" s="109">
        <f t="shared" si="23"/>
        <v>0</v>
      </c>
      <c r="L96" s="109">
        <f>IF(OR(ISNUMBER(SEARCH("(strict)",Text!I96)),ISNUMBER(SEARCH("(lenient)",Text!I96))),10,0)</f>
        <v>0</v>
      </c>
      <c r="M96" s="116">
        <f>IFERROR(IF(AND(SEARCH("(strict)",Text!J96)&gt;0,Scores!E96="Medium"),10,IF(AND(SEARCH("(strict)",Text!J96)&gt;0,Scores!E96="High"),20,0)),0)</f>
        <v>0</v>
      </c>
      <c r="N96" s="116">
        <f t="shared" si="24"/>
        <v>0</v>
      </c>
      <c r="O96" s="116">
        <f>IF(OR(ISNUMBER(SEARCH("(strict)",Text!J96)),ISNUMBER(SEARCH("(lenient)",Text!J96))),10,0)</f>
        <v>0</v>
      </c>
      <c r="P96" s="109">
        <f>IFERROR(IF(AND(SEARCH("(strict)",Text!K96)&gt;0,Scores!E96="Medium"),10,IF(AND(SEARCH("(strict)",Text!K96)&gt;0,Scores!E96="High"),20,0)),0)</f>
        <v>0</v>
      </c>
      <c r="Q96" s="109">
        <f t="shared" si="25"/>
        <v>0</v>
      </c>
      <c r="R96" s="109">
        <f>IF(OR(ISNUMBER(SEARCH("(strict)",Text!K96)),ISNUMBER(SEARCH("(lenient)",Text!K96))),10,0)</f>
        <v>0</v>
      </c>
      <c r="S96" s="116">
        <f>IFERROR(IF(AND(SEARCH("(strict)",Text!L96)&gt;0,Scores!E96="Medium"),10,IF(AND(SEARCH("(strict)",Text!L96)&gt;0,Scores!E96="High"),20,0)),0)</f>
        <v>0</v>
      </c>
      <c r="T96" s="116">
        <f t="shared" si="26"/>
        <v>0</v>
      </c>
      <c r="U96" s="116">
        <f>IF(OR(ISNUMBER(SEARCH("(strict)",Text!L96)),ISNUMBER(SEARCH("(lenient)",Text!L96))),10,0)</f>
        <v>0</v>
      </c>
      <c r="V96" s="109">
        <f>IFERROR(IF(AND(SEARCH("(strict)",Text!M96)&gt;0,Scores!E96="Medium"),10,IF(AND(SEARCH("(strict)",Text!M96)&gt;0,Scores!E96="High"),20,0)),0)</f>
        <v>0</v>
      </c>
      <c r="W96" s="109">
        <f t="shared" si="27"/>
        <v>0</v>
      </c>
      <c r="X96" s="109">
        <f>IF(OR(ISNUMBER(SEARCH("(strict)",Text!M96)),ISNUMBER(SEARCH("(lenient)",Text!M96))),10,0)</f>
        <v>0</v>
      </c>
      <c r="Y96" s="116">
        <f>IFERROR(IF(AND(SEARCH("(strict)",Text!N96)&gt;0,Scores!E96="Medium"),10,IF(AND(SEARCH("(strict)",Text!N96)&gt;0,Scores!E96="High"),20,0)),0)</f>
        <v>0</v>
      </c>
      <c r="Z96" s="116">
        <f t="shared" si="29"/>
        <v>0</v>
      </c>
      <c r="AA96" s="116">
        <f>IF(OR(ISNUMBER(SEARCH("(strict)",Text!N96)),ISNUMBER(SEARCH("(lenient)",Text!N96))),10,0)</f>
        <v>0</v>
      </c>
      <c r="AB96" s="109">
        <f>IFERROR(IF(AND(SEARCH("(strict)",Text!O96)&gt;0,Scores!E96="Medium"),10,IF(AND(SEARCH("(strict)",Text!O96)&gt;0,Scores!E96="High"),20,0)),0)</f>
        <v>0</v>
      </c>
      <c r="AC96" s="109">
        <f t="shared" si="28"/>
        <v>0</v>
      </c>
      <c r="AD96" s="109">
        <f>IF(OR(ISNUMBER(SEARCH("(strict)",Text!O96)),ISNUMBER(SEARCH("(lenient)",Text!O96))),10,0)</f>
        <v>0</v>
      </c>
      <c r="AE96" s="116">
        <f>IFERROR(IF(AND(SEARCH("(strict)",Text!P96)&gt;0,Scores!E96="Medium"),10,IF(AND(SEARCH("(strict)",Text!P96)&gt;0,Scores!E96="High"),20,0)),0)</f>
        <v>0</v>
      </c>
      <c r="AF96" s="116">
        <f t="shared" si="30"/>
        <v>0</v>
      </c>
      <c r="AG96" s="116">
        <f>IF(OR(ISNUMBER(SEARCH("(strict)",Text!P96)),ISNUMBER(SEARCH("(lenient)",Text!P96))),10,0)</f>
        <v>0</v>
      </c>
      <c r="AH96" s="109">
        <f>IFERROR(IF(AND(SEARCH("(strict)",Text!Q96)&gt;0,Scores!E96="Medium"),10,IF(AND(SEARCH("(strict)",Text!Q96)&gt;0,Scores!E96="High"),20,0)),0)</f>
        <v>0</v>
      </c>
      <c r="AI96" s="109">
        <f t="shared" si="31"/>
        <v>0</v>
      </c>
      <c r="AJ96" s="109">
        <f>IF(OR(ISNUMBER(SEARCH("(strict)",Text!Q96)),ISNUMBER(SEARCH("(lenient)",Text!Q96))),10,0)</f>
        <v>0</v>
      </c>
      <c r="AK96" s="116">
        <f>IFERROR(IF(AND(SEARCH("(strict)",Text!R96)&gt;0,Scores!E96="Medium"),10,IF(AND(SEARCH("(strict)",Text!R96)&gt;0,Scores!E96="High"),20,0)),0)</f>
        <v>0</v>
      </c>
      <c r="AL96" s="116">
        <f t="shared" si="32"/>
        <v>0</v>
      </c>
      <c r="AM96" s="116">
        <f>IF(OR(ISNUMBER(SEARCH("(strict)",Text!R96)),ISNUMBER(SEARCH("(lenient)",Text!R96))),10,0)</f>
        <v>0</v>
      </c>
      <c r="AN96" s="109">
        <f>IFERROR(IF(AND(SEARCH("(strict)",Text!S96)&gt;0,Scores!E96="Medium"),10,IF(AND(SEARCH("(strict)",Text!S96)&gt;0,Scores!E96="High"),20,0)),0)</f>
        <v>0</v>
      </c>
      <c r="AO96" s="109">
        <f t="shared" si="33"/>
        <v>0</v>
      </c>
      <c r="AP96" s="109">
        <f>IF(OR(ISNUMBER(SEARCH("(strict)",Text!S96)),ISNUMBER(SEARCH("(lenient)",Text!S96))),10,0)</f>
        <v>0</v>
      </c>
      <c r="AQ96" s="116">
        <f>IFERROR(IF(AND(SEARCH("(strict)",Text!T96)&gt;0,Scores!E96="Medium"),10,IF(AND(SEARCH("(strict)",Text!T96)&gt;0,Scores!E96="High"),20,0)),0)</f>
        <v>0</v>
      </c>
      <c r="AR96" s="116">
        <f t="shared" si="34"/>
        <v>0</v>
      </c>
      <c r="AS96" s="116">
        <f>IF(OR(ISNUMBER(SEARCH("(strict)",Text!T96)),ISNUMBER(SEARCH("(lenient)",Text!T96))),10,0)</f>
        <v>0</v>
      </c>
    </row>
    <row r="97" spans="1:45" ht="66.75" customHeight="1">
      <c r="A97" s="65" t="s">
        <v>397</v>
      </c>
      <c r="B97" s="3" t="s">
        <v>443</v>
      </c>
      <c r="C97" s="4" t="s">
        <v>428</v>
      </c>
      <c r="D97" s="4" t="s">
        <v>444</v>
      </c>
      <c r="E97" s="4" t="s">
        <v>47</v>
      </c>
      <c r="F97" s="4" t="s">
        <v>445</v>
      </c>
      <c r="G97" s="116">
        <f>IFERROR(IF(AND(SEARCH("(strict)",Text!H97)&gt;0,Scores!E97="Medium"),10,IF(AND(SEARCH("(strict)",Text!H97)&gt;0,Scores!E97="High"),20,0)),0)</f>
        <v>0</v>
      </c>
      <c r="H97" s="116">
        <f t="shared" si="22"/>
        <v>0</v>
      </c>
      <c r="I97" s="116">
        <f>IF(OR(ISNUMBER(SEARCH("(strict)",Text!H97)),ISNUMBER(SEARCH("(lenient)",Text!H97))),10,0)</f>
        <v>0</v>
      </c>
      <c r="J97" s="109">
        <f>IFERROR(IF(AND(SEARCH("(strict)",Text!I97)&gt;0,Scores!E97="Medium"),10,IF(AND(SEARCH("(strict)",Text!I97)&gt;0,Scores!E97="High"),20,0)),0)</f>
        <v>0</v>
      </c>
      <c r="K97" s="109">
        <f t="shared" si="23"/>
        <v>0</v>
      </c>
      <c r="L97" s="109">
        <f>IF(OR(ISNUMBER(SEARCH("(strict)",Text!I97)),ISNUMBER(SEARCH("(lenient)",Text!I97))),10,0)</f>
        <v>0</v>
      </c>
      <c r="M97" s="116">
        <f>IFERROR(IF(AND(SEARCH("(strict)",Text!J97)&gt;0,Scores!E97="Medium"),10,IF(AND(SEARCH("(strict)",Text!J97)&gt;0,Scores!E97="High"),20,0)),0)</f>
        <v>0</v>
      </c>
      <c r="N97" s="116">
        <f t="shared" si="24"/>
        <v>0</v>
      </c>
      <c r="O97" s="116">
        <f>IF(OR(ISNUMBER(SEARCH("(strict)",Text!J97)),ISNUMBER(SEARCH("(lenient)",Text!J97))),10,0)</f>
        <v>0</v>
      </c>
      <c r="P97" s="109">
        <f>IFERROR(IF(AND(SEARCH("(strict)",Text!K97)&gt;0,Scores!E97="Medium"),10,IF(AND(SEARCH("(strict)",Text!K97)&gt;0,Scores!E97="High"),20,0)),0)</f>
        <v>0</v>
      </c>
      <c r="Q97" s="109">
        <f t="shared" si="25"/>
        <v>0</v>
      </c>
      <c r="R97" s="109">
        <f>IF(OR(ISNUMBER(SEARCH("(strict)",Text!K97)),ISNUMBER(SEARCH("(lenient)",Text!K97))),10,0)</f>
        <v>0</v>
      </c>
      <c r="S97" s="116">
        <f>IFERROR(IF(AND(SEARCH("(strict)",Text!L97)&gt;0,Scores!E97="Medium"),10,IF(AND(SEARCH("(strict)",Text!L97)&gt;0,Scores!E97="High"),20,0)),0)</f>
        <v>0</v>
      </c>
      <c r="T97" s="116">
        <f t="shared" si="26"/>
        <v>0</v>
      </c>
      <c r="U97" s="116">
        <f>IF(OR(ISNUMBER(SEARCH("(strict)",Text!L97)),ISNUMBER(SEARCH("(lenient)",Text!L97))),10,0)</f>
        <v>0</v>
      </c>
      <c r="V97" s="109">
        <f>IFERROR(IF(AND(SEARCH("(strict)",Text!M97)&gt;0,Scores!E97="Medium"),10,IF(AND(SEARCH("(strict)",Text!M97)&gt;0,Scores!E97="High"),20,0)),0)</f>
        <v>0</v>
      </c>
      <c r="W97" s="109">
        <f t="shared" si="27"/>
        <v>0</v>
      </c>
      <c r="X97" s="109">
        <f>IF(OR(ISNUMBER(SEARCH("(strict)",Text!M97)),ISNUMBER(SEARCH("(lenient)",Text!M97))),10,0)</f>
        <v>0</v>
      </c>
      <c r="Y97" s="116">
        <f>IFERROR(IF(AND(SEARCH("(strict)",Text!N97)&gt;0,Scores!E97="Medium"),10,IF(AND(SEARCH("(strict)",Text!N97)&gt;0,Scores!E97="High"),20,0)),0)</f>
        <v>0</v>
      </c>
      <c r="Z97" s="116">
        <f t="shared" si="29"/>
        <v>0</v>
      </c>
      <c r="AA97" s="116">
        <f>IF(OR(ISNUMBER(SEARCH("(strict)",Text!N97)),ISNUMBER(SEARCH("(lenient)",Text!N97))),10,0)</f>
        <v>0</v>
      </c>
      <c r="AB97" s="109">
        <f>IFERROR(IF(AND(SEARCH("(strict)",Text!O97)&gt;0,Scores!E97="Medium"),10,IF(AND(SEARCH("(strict)",Text!O97)&gt;0,Scores!E97="High"),20,0)),0)</f>
        <v>0</v>
      </c>
      <c r="AC97" s="109">
        <f t="shared" si="28"/>
        <v>0</v>
      </c>
      <c r="AD97" s="109">
        <f>IF(OR(ISNUMBER(SEARCH("(strict)",Text!O97)),ISNUMBER(SEARCH("(lenient)",Text!O97))),10,0)</f>
        <v>0</v>
      </c>
      <c r="AE97" s="116">
        <f>IFERROR(IF(AND(SEARCH("(strict)",Text!P97)&gt;0,Scores!E97="Medium"),10,IF(AND(SEARCH("(strict)",Text!P97)&gt;0,Scores!E97="High"),20,0)),0)</f>
        <v>0</v>
      </c>
      <c r="AF97" s="116">
        <f t="shared" si="30"/>
        <v>0</v>
      </c>
      <c r="AG97" s="116">
        <f>IF(OR(ISNUMBER(SEARCH("(strict)",Text!P97)),ISNUMBER(SEARCH("(lenient)",Text!P97))),10,0)</f>
        <v>0</v>
      </c>
      <c r="AH97" s="109">
        <f>IFERROR(IF(AND(SEARCH("(strict)",Text!Q97)&gt;0,Scores!E97="Medium"),10,IF(AND(SEARCH("(strict)",Text!Q97)&gt;0,Scores!E97="High"),20,0)),0)</f>
        <v>0</v>
      </c>
      <c r="AI97" s="109">
        <f t="shared" si="31"/>
        <v>0</v>
      </c>
      <c r="AJ97" s="109">
        <f>IF(OR(ISNUMBER(SEARCH("(strict)",Text!Q97)),ISNUMBER(SEARCH("(lenient)",Text!Q97))),10,0)</f>
        <v>0</v>
      </c>
      <c r="AK97" s="116">
        <f>IFERROR(IF(AND(SEARCH("(strict)",Text!R97)&gt;0,Scores!E97="Medium"),10,IF(AND(SEARCH("(strict)",Text!R97)&gt;0,Scores!E97="High"),20,0)),0)</f>
        <v>0</v>
      </c>
      <c r="AL97" s="116">
        <f t="shared" si="32"/>
        <v>0</v>
      </c>
      <c r="AM97" s="116">
        <f>IF(OR(ISNUMBER(SEARCH("(strict)",Text!R97)),ISNUMBER(SEARCH("(lenient)",Text!R97))),10,0)</f>
        <v>0</v>
      </c>
      <c r="AN97" s="109">
        <f>IFERROR(IF(AND(SEARCH("(strict)",Text!S97)&gt;0,Scores!E97="Medium"),10,IF(AND(SEARCH("(strict)",Text!S97)&gt;0,Scores!E97="High"),20,0)),0)</f>
        <v>0</v>
      </c>
      <c r="AO97" s="109">
        <f t="shared" si="33"/>
        <v>0</v>
      </c>
      <c r="AP97" s="109">
        <f>IF(OR(ISNUMBER(SEARCH("(strict)",Text!S97)),ISNUMBER(SEARCH("(lenient)",Text!S97))),10,0)</f>
        <v>0</v>
      </c>
      <c r="AQ97" s="116">
        <f>IFERROR(IF(AND(SEARCH("(strict)",Text!T97)&gt;0,Scores!E97="Medium"),10,IF(AND(SEARCH("(strict)",Text!T97)&gt;0,Scores!E97="High"),20,0)),0)</f>
        <v>0</v>
      </c>
      <c r="AR97" s="116">
        <f t="shared" si="34"/>
        <v>0</v>
      </c>
      <c r="AS97" s="116">
        <f>IF(OR(ISNUMBER(SEARCH("(strict)",Text!T97)),ISNUMBER(SEARCH("(lenient)",Text!T97))),10,0)</f>
        <v>0</v>
      </c>
    </row>
    <row r="98" spans="1:45" ht="27.75" customHeight="1">
      <c r="A98"/>
      <c r="B98" s="3" t="s">
        <v>446</v>
      </c>
      <c r="C98" s="4" t="s">
        <v>447</v>
      </c>
      <c r="D98" s="5" t="s">
        <v>448</v>
      </c>
      <c r="E98" s="4" t="s">
        <v>47</v>
      </c>
      <c r="F98" s="4" t="s">
        <v>449</v>
      </c>
      <c r="G98" s="116">
        <f>IFERROR(IF(AND(SEARCH("(strict)",Text!H98)&gt;0,Scores!E98="Medium"),10,IF(AND(SEARCH("(strict)",Text!H98)&gt;0,Scores!E98="High"),20,0)),0)</f>
        <v>0</v>
      </c>
      <c r="H98" s="116">
        <f t="shared" si="22"/>
        <v>0</v>
      </c>
      <c r="I98" s="116">
        <f>IF(OR(ISNUMBER(SEARCH("(strict)",Text!H98)),ISNUMBER(SEARCH("(lenient)",Text!H98))),10,0)</f>
        <v>0</v>
      </c>
      <c r="J98" s="109">
        <f>IFERROR(IF(AND(SEARCH("(strict)",Text!I98)&gt;0,Scores!E98="Medium"),10,IF(AND(SEARCH("(strict)",Text!I98)&gt;0,Scores!E98="High"),20,0)),0)</f>
        <v>0</v>
      </c>
      <c r="K98" s="109">
        <f t="shared" si="23"/>
        <v>0</v>
      </c>
      <c r="L98" s="109">
        <f>IF(OR(ISNUMBER(SEARCH("(strict)",Text!I98)),ISNUMBER(SEARCH("(lenient)",Text!I98))),10,0)</f>
        <v>0</v>
      </c>
      <c r="M98" s="116">
        <f>IFERROR(IF(AND(SEARCH("(strict)",Text!J98)&gt;0,Scores!E98="Medium"),10,IF(AND(SEARCH("(strict)",Text!J98)&gt;0,Scores!E98="High"),20,0)),0)</f>
        <v>0</v>
      </c>
      <c r="N98" s="116">
        <f t="shared" si="24"/>
        <v>0</v>
      </c>
      <c r="O98" s="116">
        <f>IF(OR(ISNUMBER(SEARCH("(strict)",Text!J98)),ISNUMBER(SEARCH("(lenient)",Text!J98))),10,0)</f>
        <v>0</v>
      </c>
      <c r="P98" s="109">
        <f>IFERROR(IF(AND(SEARCH("(strict)",Text!K98)&gt;0,Scores!E98="Medium"),10,IF(AND(SEARCH("(strict)",Text!K98)&gt;0,Scores!E98="High"),20,0)),0)</f>
        <v>0</v>
      </c>
      <c r="Q98" s="109">
        <f t="shared" si="25"/>
        <v>0</v>
      </c>
      <c r="R98" s="109">
        <f>IF(OR(ISNUMBER(SEARCH("(strict)",Text!K98)),ISNUMBER(SEARCH("(lenient)",Text!K98))),10,0)</f>
        <v>0</v>
      </c>
      <c r="S98" s="116">
        <f>IFERROR(IF(AND(SEARCH("(strict)",Text!L98)&gt;0,Scores!E98="Medium"),10,IF(AND(SEARCH("(strict)",Text!L98)&gt;0,Scores!E98="High"),20,0)),0)</f>
        <v>0</v>
      </c>
      <c r="T98" s="116">
        <f t="shared" si="26"/>
        <v>0</v>
      </c>
      <c r="U98" s="116">
        <f>IF(OR(ISNUMBER(SEARCH("(strict)",Text!L98)),ISNUMBER(SEARCH("(lenient)",Text!L98))),10,0)</f>
        <v>0</v>
      </c>
      <c r="V98" s="109">
        <f>IFERROR(IF(AND(SEARCH("(strict)",Text!M98)&gt;0,Scores!E98="Medium"),10,IF(AND(SEARCH("(strict)",Text!M98)&gt;0,Scores!E98="High"),20,0)),0)</f>
        <v>0</v>
      </c>
      <c r="W98" s="109">
        <f t="shared" si="27"/>
        <v>0</v>
      </c>
      <c r="X98" s="109">
        <f>IF(OR(ISNUMBER(SEARCH("(strict)",Text!M98)),ISNUMBER(SEARCH("(lenient)",Text!M98))),10,0)</f>
        <v>0</v>
      </c>
      <c r="Y98" s="116">
        <f>IFERROR(IF(AND(SEARCH("(strict)",Text!N98)&gt;0,Scores!E98="Medium"),10,IF(AND(SEARCH("(strict)",Text!N98)&gt;0,Scores!E98="High"),20,0)),0)</f>
        <v>0</v>
      </c>
      <c r="Z98" s="116">
        <f t="shared" si="29"/>
        <v>0</v>
      </c>
      <c r="AA98" s="116">
        <f>IF(OR(ISNUMBER(SEARCH("(strict)",Text!N98)),ISNUMBER(SEARCH("(lenient)",Text!N98))),10,0)</f>
        <v>0</v>
      </c>
      <c r="AB98" s="109">
        <f>IFERROR(IF(AND(SEARCH("(strict)",Text!O98)&gt;0,Scores!E98="Medium"),10,IF(AND(SEARCH("(strict)",Text!O98)&gt;0,Scores!E98="High"),20,0)),0)</f>
        <v>10</v>
      </c>
      <c r="AC98" s="109">
        <f t="shared" si="28"/>
        <v>0.01</v>
      </c>
      <c r="AD98" s="109">
        <f>IF(OR(ISNUMBER(SEARCH("(strict)",Text!O98)),ISNUMBER(SEARCH("(lenient)",Text!O98))),10,0)</f>
        <v>10</v>
      </c>
      <c r="AE98" s="116">
        <f>IFERROR(IF(AND(SEARCH("(strict)",Text!P98)&gt;0,Scores!E98="Medium"),10,IF(AND(SEARCH("(strict)",Text!P98)&gt;0,Scores!E98="High"),20,0)),0)</f>
        <v>0</v>
      </c>
      <c r="AF98" s="116">
        <f t="shared" si="30"/>
        <v>0</v>
      </c>
      <c r="AG98" s="116">
        <f>IF(OR(ISNUMBER(SEARCH("(strict)",Text!P98)),ISNUMBER(SEARCH("(lenient)",Text!P98))),10,0)</f>
        <v>0</v>
      </c>
      <c r="AH98" s="109">
        <f>IFERROR(IF(AND(SEARCH("(strict)",Text!Q98)&gt;0,Scores!E98="Medium"),10,IF(AND(SEARCH("(strict)",Text!Q98)&gt;0,Scores!E98="High"),20,0)),0)</f>
        <v>0</v>
      </c>
      <c r="AI98" s="109">
        <f t="shared" si="31"/>
        <v>0</v>
      </c>
      <c r="AJ98" s="109">
        <f>IF(OR(ISNUMBER(SEARCH("(strict)",Text!Q98)),ISNUMBER(SEARCH("(lenient)",Text!Q98))),10,0)</f>
        <v>0</v>
      </c>
      <c r="AK98" s="116">
        <f>IFERROR(IF(AND(SEARCH("(strict)",Text!R98)&gt;0,Scores!E98="Medium"),10,IF(AND(SEARCH("(strict)",Text!R98)&gt;0,Scores!E98="High"),20,0)),0)</f>
        <v>0</v>
      </c>
      <c r="AL98" s="116">
        <f t="shared" si="32"/>
        <v>0</v>
      </c>
      <c r="AM98" s="116">
        <f>IF(OR(ISNUMBER(SEARCH("(strict)",Text!R98)),ISNUMBER(SEARCH("(lenient)",Text!R98))),10,0)</f>
        <v>0</v>
      </c>
      <c r="AN98" s="109">
        <f>IFERROR(IF(AND(SEARCH("(strict)",Text!S98)&gt;0,Scores!E98="Medium"),10,IF(AND(SEARCH("(strict)",Text!S98)&gt;0,Scores!E98="High"),20,0)),0)</f>
        <v>0</v>
      </c>
      <c r="AO98" s="109">
        <f t="shared" si="33"/>
        <v>0</v>
      </c>
      <c r="AP98" s="109">
        <f>IF(OR(ISNUMBER(SEARCH("(strict)",Text!S98)),ISNUMBER(SEARCH("(lenient)",Text!S98))),10,0)</f>
        <v>0</v>
      </c>
      <c r="AQ98" s="116">
        <f>IFERROR(IF(AND(SEARCH("(strict)",Text!T98)&gt;0,Scores!E98="Medium"),10,IF(AND(SEARCH("(strict)",Text!T98)&gt;0,Scores!E98="High"),20,0)),0)</f>
        <v>0</v>
      </c>
      <c r="AR98" s="116">
        <f t="shared" si="34"/>
        <v>0</v>
      </c>
      <c r="AS98" s="116">
        <f>IF(OR(ISNUMBER(SEARCH("(strict)",Text!T98)),ISNUMBER(SEARCH("(lenient)",Text!T98))),10,0)</f>
        <v>0</v>
      </c>
    </row>
    <row r="99" spans="1:45" ht="53.25" customHeight="1">
      <c r="A99"/>
      <c r="B99" s="3" t="s">
        <v>451</v>
      </c>
      <c r="C99" s="4" t="s">
        <v>447</v>
      </c>
      <c r="D99" s="5" t="s">
        <v>452</v>
      </c>
      <c r="E99" s="4" t="s">
        <v>47</v>
      </c>
      <c r="F99" s="4" t="s">
        <v>453</v>
      </c>
      <c r="G99" s="116">
        <f>IFERROR(IF(AND(SEARCH("(strict)",Text!H99)&gt;0,Scores!E99="Medium"),10,IF(AND(SEARCH("(strict)",Text!H99)&gt;0,Scores!E99="High"),20,0)),0)</f>
        <v>10</v>
      </c>
      <c r="H99" s="116">
        <f t="shared" ref="H99:H108" si="35">IF(G99&gt;0,IF(UPPER(CLEAN($E99))="HIGH",1,IF(UPPER(CLEAN($E99))="MEDIUM",0.01,"ERROR")),0)</f>
        <v>0.01</v>
      </c>
      <c r="I99" s="116">
        <f>IF(OR(ISNUMBER(SEARCH("(strict)",Text!H99)),ISNUMBER(SEARCH("(lenient)",Text!H99))),10,0)</f>
        <v>10</v>
      </c>
      <c r="J99" s="109">
        <f>IFERROR(IF(AND(SEARCH("(strict)",Text!I99)&gt;0,Scores!E99="Medium"),10,IF(AND(SEARCH("(strict)",Text!I99)&gt;0,Scores!E99="High"),20,0)),0)</f>
        <v>0</v>
      </c>
      <c r="K99" s="109">
        <f t="shared" ref="K99:K108" si="36">IF(J99&gt;0,IF(UPPER(CLEAN($E99))="HIGH",1,IF(UPPER(CLEAN($E99))="MEDIUM",0.01,"ERROR")),0)</f>
        <v>0</v>
      </c>
      <c r="L99" s="109">
        <f>IF(OR(ISNUMBER(SEARCH("(strict)",Text!I99)),ISNUMBER(SEARCH("(lenient)",Text!I99))),10,0)</f>
        <v>0</v>
      </c>
      <c r="M99" s="116">
        <f>IFERROR(IF(AND(SEARCH("(strict)",Text!J99)&gt;0,Scores!E99="Medium"),10,IF(AND(SEARCH("(strict)",Text!J99)&gt;0,Scores!E99="High"),20,0)),0)</f>
        <v>0</v>
      </c>
      <c r="N99" s="116">
        <f t="shared" ref="N99:N108" si="37">IF(M99&gt;0,IF(UPPER(CLEAN($E99))="HIGH",1,IF(UPPER(CLEAN($E99))="MEDIUM",0.01,"ERROR")),0)</f>
        <v>0</v>
      </c>
      <c r="O99" s="116">
        <f>IF(OR(ISNUMBER(SEARCH("(strict)",Text!J99)),ISNUMBER(SEARCH("(lenient)",Text!J99))),10,0)</f>
        <v>0</v>
      </c>
      <c r="P99" s="109">
        <f>IFERROR(IF(AND(SEARCH("(strict)",Text!K99)&gt;0,Scores!E99="Medium"),10,IF(AND(SEARCH("(strict)",Text!K99)&gt;0,Scores!E99="High"),20,0)),0)</f>
        <v>0</v>
      </c>
      <c r="Q99" s="109">
        <f t="shared" ref="Q99:Q108" si="38">IF(P99&gt;0,IF(UPPER(CLEAN($E99))="HIGH",1,IF(UPPER(CLEAN($E99))="MEDIUM",0.01,"ERROR")),0)</f>
        <v>0</v>
      </c>
      <c r="R99" s="109">
        <f>IF(OR(ISNUMBER(SEARCH("(strict)",Text!K99)),ISNUMBER(SEARCH("(lenient)",Text!K99))),10,0)</f>
        <v>0</v>
      </c>
      <c r="S99" s="116">
        <f>IFERROR(IF(AND(SEARCH("(strict)",Text!L99)&gt;0,Scores!E99="Medium"),10,IF(AND(SEARCH("(strict)",Text!L99)&gt;0,Scores!E99="High"),20,0)),0)</f>
        <v>0</v>
      </c>
      <c r="T99" s="116">
        <f t="shared" ref="T99:T108" si="39">IF(S99&gt;0,IF(UPPER(CLEAN($E99))="HIGH",1,IF(UPPER(CLEAN($E99))="MEDIUM",0.01,"ERROR")),0)</f>
        <v>0</v>
      </c>
      <c r="U99" s="116">
        <f>IF(OR(ISNUMBER(SEARCH("(strict)",Text!L99)),ISNUMBER(SEARCH("(lenient)",Text!L99))),10,0)</f>
        <v>10</v>
      </c>
      <c r="V99" s="109">
        <f>IFERROR(IF(AND(SEARCH("(strict)",Text!M99)&gt;0,Scores!E99="Medium"),10,IF(AND(SEARCH("(strict)",Text!M99)&gt;0,Scores!E99="High"),20,0)),0)</f>
        <v>0</v>
      </c>
      <c r="W99" s="109">
        <f t="shared" ref="W99:W108" si="40">IF(V99&gt;0,IF(UPPER(CLEAN($E99))="HIGH",1,IF(UPPER(CLEAN($E99))="MEDIUM",0.01,"ERROR")),0)</f>
        <v>0</v>
      </c>
      <c r="X99" s="109">
        <f>IF(OR(ISNUMBER(SEARCH("(strict)",Text!M99)),ISNUMBER(SEARCH("(lenient)",Text!M99))),10,0)</f>
        <v>10</v>
      </c>
      <c r="Y99" s="116">
        <f>IFERROR(IF(AND(SEARCH("(strict)",Text!N99)&gt;0,Scores!E99="Medium"),10,IF(AND(SEARCH("(strict)",Text!N99)&gt;0,Scores!E99="High"),20,0)),0)</f>
        <v>0</v>
      </c>
      <c r="Z99" s="116">
        <f t="shared" si="29"/>
        <v>0</v>
      </c>
      <c r="AA99" s="116">
        <f>IF(OR(ISNUMBER(SEARCH("(strict)",Text!N99)),ISNUMBER(SEARCH("(lenient)",Text!N99))),10,0)</f>
        <v>0</v>
      </c>
      <c r="AB99" s="109">
        <f>IFERROR(IF(AND(SEARCH("(strict)",Text!O99)&gt;0,Scores!E99="Medium"),10,IF(AND(SEARCH("(strict)",Text!O99)&gt;0,Scores!E99="High"),20,0)),0)</f>
        <v>10</v>
      </c>
      <c r="AC99" s="109">
        <f t="shared" ref="AC99:AC108" si="41">IF(AB99&gt;0,IF(UPPER(CLEAN($E99))="HIGH",1,IF(UPPER(CLEAN($E99))="MEDIUM",0.01,"ERROR")),0)</f>
        <v>0.01</v>
      </c>
      <c r="AD99" s="109">
        <f>IF(OR(ISNUMBER(SEARCH("(strict)",Text!O99)),ISNUMBER(SEARCH("(lenient)",Text!O99))),10,0)</f>
        <v>10</v>
      </c>
      <c r="AE99" s="116">
        <f>IFERROR(IF(AND(SEARCH("(strict)",Text!P99)&gt;0,Scores!E99="Medium"),10,IF(AND(SEARCH("(strict)",Text!P99)&gt;0,Scores!E99="High"),20,0)),0)</f>
        <v>0</v>
      </c>
      <c r="AF99" s="116">
        <f t="shared" si="30"/>
        <v>0</v>
      </c>
      <c r="AG99" s="116">
        <f>IF(OR(ISNUMBER(SEARCH("(strict)",Text!P99)),ISNUMBER(SEARCH("(lenient)",Text!P99))),10,0)</f>
        <v>10</v>
      </c>
      <c r="AH99" s="109">
        <f>IFERROR(IF(AND(SEARCH("(strict)",Text!Q99)&gt;0,Scores!E99="Medium"),10,IF(AND(SEARCH("(strict)",Text!Q99)&gt;0,Scores!E99="High"),20,0)),0)</f>
        <v>0</v>
      </c>
      <c r="AI99" s="109">
        <f t="shared" si="31"/>
        <v>0</v>
      </c>
      <c r="AJ99" s="109">
        <f>IF(OR(ISNUMBER(SEARCH("(strict)",Text!Q99)),ISNUMBER(SEARCH("(lenient)",Text!Q99))),10,0)</f>
        <v>10</v>
      </c>
      <c r="AK99" s="116">
        <f>IFERROR(IF(AND(SEARCH("(strict)",Text!R99)&gt;0,Scores!E99="Medium"),10,IF(AND(SEARCH("(strict)",Text!R99)&gt;0,Scores!E99="High"),20,0)),0)</f>
        <v>0</v>
      </c>
      <c r="AL99" s="116">
        <f t="shared" si="32"/>
        <v>0</v>
      </c>
      <c r="AM99" s="116">
        <f>IF(OR(ISNUMBER(SEARCH("(strict)",Text!R99)),ISNUMBER(SEARCH("(lenient)",Text!R99))),10,0)</f>
        <v>0</v>
      </c>
      <c r="AN99" s="109">
        <f>IFERROR(IF(AND(SEARCH("(strict)",Text!S99)&gt;0,Scores!E99="Medium"),10,IF(AND(SEARCH("(strict)",Text!S99)&gt;0,Scores!E99="High"),20,0)),0)</f>
        <v>10</v>
      </c>
      <c r="AO99" s="109">
        <f t="shared" si="33"/>
        <v>0.01</v>
      </c>
      <c r="AP99" s="109">
        <f>IF(OR(ISNUMBER(SEARCH("(strict)",Text!S99)),ISNUMBER(SEARCH("(lenient)",Text!S99))),10,0)</f>
        <v>10</v>
      </c>
      <c r="AQ99" s="116">
        <f>IFERROR(IF(AND(SEARCH("(strict)",Text!T99)&gt;0,Scores!E99="Medium"),10,IF(AND(SEARCH("(strict)",Text!T99)&gt;0,Scores!E99="High"),20,0)),0)</f>
        <v>0</v>
      </c>
      <c r="AR99" s="116">
        <f t="shared" si="34"/>
        <v>0</v>
      </c>
      <c r="AS99" s="116">
        <f>IF(OR(ISNUMBER(SEARCH("(strict)",Text!T99)),ISNUMBER(SEARCH("(lenient)",Text!T99))),10,0)</f>
        <v>10</v>
      </c>
    </row>
    <row r="100" spans="1:45" ht="53.25" customHeight="1">
      <c r="A100"/>
      <c r="B100" s="3" t="s">
        <v>455</v>
      </c>
      <c r="C100" s="4" t="s">
        <v>447</v>
      </c>
      <c r="D100" s="5" t="s">
        <v>456</v>
      </c>
      <c r="E100" s="4" t="s">
        <v>47</v>
      </c>
      <c r="F100" s="4" t="s">
        <v>457</v>
      </c>
      <c r="G100" s="116">
        <f>IFERROR(IF(AND(SEARCH("(strict)",Text!H100)&gt;0,Scores!E100="Medium"),10,IF(AND(SEARCH("(strict)",Text!H100)&gt;0,Scores!E100="High"),20,0)),0)</f>
        <v>0</v>
      </c>
      <c r="H100" s="116">
        <f t="shared" si="35"/>
        <v>0</v>
      </c>
      <c r="I100" s="116">
        <f>IF(OR(ISNUMBER(SEARCH("(strict)",Text!H100)),ISNUMBER(SEARCH("(lenient)",Text!H100))),10,0)</f>
        <v>0</v>
      </c>
      <c r="J100" s="109">
        <f>IFERROR(IF(AND(SEARCH("(strict)",Text!I100)&gt;0,Scores!E100="Medium"),10,IF(AND(SEARCH("(strict)",Text!I100)&gt;0,Scores!E100="High"),20,0)),0)</f>
        <v>0</v>
      </c>
      <c r="K100" s="109">
        <f t="shared" si="36"/>
        <v>0</v>
      </c>
      <c r="L100" s="109">
        <f>IF(OR(ISNUMBER(SEARCH("(strict)",Text!I100)),ISNUMBER(SEARCH("(lenient)",Text!I100))),10,0)</f>
        <v>0</v>
      </c>
      <c r="M100" s="116">
        <f>IFERROR(IF(AND(SEARCH("(strict)",Text!J100)&gt;0,Scores!E100="Medium"),10,IF(AND(SEARCH("(strict)",Text!J100)&gt;0,Scores!E100="High"),20,0)),0)</f>
        <v>0</v>
      </c>
      <c r="N100" s="116">
        <f t="shared" si="37"/>
        <v>0</v>
      </c>
      <c r="O100" s="116">
        <f>IF(OR(ISNUMBER(SEARCH("(strict)",Text!J100)),ISNUMBER(SEARCH("(lenient)",Text!J100))),10,0)</f>
        <v>0</v>
      </c>
      <c r="P100" s="109">
        <f>IFERROR(IF(AND(SEARCH("(strict)",Text!K100)&gt;0,Scores!E100="Medium"),10,IF(AND(SEARCH("(strict)",Text!K100)&gt;0,Scores!E100="High"),20,0)),0)</f>
        <v>0</v>
      </c>
      <c r="Q100" s="109">
        <f t="shared" si="38"/>
        <v>0</v>
      </c>
      <c r="R100" s="109">
        <f>IF(OR(ISNUMBER(SEARCH("(strict)",Text!K100)),ISNUMBER(SEARCH("(lenient)",Text!K100))),10,0)</f>
        <v>0</v>
      </c>
      <c r="S100" s="116">
        <f>IFERROR(IF(AND(SEARCH("(strict)",Text!L100)&gt;0,Scores!E100="Medium"),10,IF(AND(SEARCH("(strict)",Text!L100)&gt;0,Scores!E100="High"),20,0)),0)</f>
        <v>10</v>
      </c>
      <c r="T100" s="116">
        <f t="shared" si="39"/>
        <v>0.01</v>
      </c>
      <c r="U100" s="116">
        <f>IF(OR(ISNUMBER(SEARCH("(strict)",Text!L100)),ISNUMBER(SEARCH("(lenient)",Text!L100))),10,0)</f>
        <v>10</v>
      </c>
      <c r="V100" s="109">
        <f>IFERROR(IF(AND(SEARCH("(strict)",Text!M100)&gt;0,Scores!E100="Medium"),10,IF(AND(SEARCH("(strict)",Text!M100)&gt;0,Scores!E100="High"),20,0)),0)</f>
        <v>10</v>
      </c>
      <c r="W100" s="109">
        <f t="shared" si="40"/>
        <v>0.01</v>
      </c>
      <c r="X100" s="109">
        <f>IF(OR(ISNUMBER(SEARCH("(strict)",Text!M100)),ISNUMBER(SEARCH("(lenient)",Text!M100))),10,0)</f>
        <v>10</v>
      </c>
      <c r="Y100" s="116">
        <f>IFERROR(IF(AND(SEARCH("(strict)",Text!N100)&gt;0,Scores!E100="Medium"),10,IF(AND(SEARCH("(strict)",Text!N100)&gt;0,Scores!E100="High"),20,0)),0)</f>
        <v>10</v>
      </c>
      <c r="Z100" s="116">
        <f t="shared" si="29"/>
        <v>0.01</v>
      </c>
      <c r="AA100" s="116">
        <f>IF(OR(ISNUMBER(SEARCH("(strict)",Text!N100)),ISNUMBER(SEARCH("(lenient)",Text!N100))),10,0)</f>
        <v>10</v>
      </c>
      <c r="AB100" s="109">
        <f>IFERROR(IF(AND(SEARCH("(strict)",Text!O100)&gt;0,Scores!E100="Medium"),10,IF(AND(SEARCH("(strict)",Text!O100)&gt;0,Scores!E100="High"),20,0)),0)</f>
        <v>10</v>
      </c>
      <c r="AC100" s="109">
        <f t="shared" si="41"/>
        <v>0.01</v>
      </c>
      <c r="AD100" s="109">
        <f>IF(OR(ISNUMBER(SEARCH("(strict)",Text!O100)),ISNUMBER(SEARCH("(lenient)",Text!O100))),10,0)</f>
        <v>10</v>
      </c>
      <c r="AE100" s="116">
        <f>IFERROR(IF(AND(SEARCH("(strict)",Text!P100)&gt;0,Scores!E100="Medium"),10,IF(AND(SEARCH("(strict)",Text!P100)&gt;0,Scores!E100="High"),20,0)),0)</f>
        <v>10</v>
      </c>
      <c r="AF100" s="116">
        <f t="shared" si="30"/>
        <v>0.01</v>
      </c>
      <c r="AG100" s="116">
        <f>IF(OR(ISNUMBER(SEARCH("(strict)",Text!P100)),ISNUMBER(SEARCH("(lenient)",Text!P100))),10,0)</f>
        <v>10</v>
      </c>
      <c r="AH100" s="109">
        <f>IFERROR(IF(AND(SEARCH("(strict)",Text!Q100)&gt;0,Scores!E100="Medium"),10,IF(AND(SEARCH("(strict)",Text!Q100)&gt;0,Scores!E100="High"),20,0)),0)</f>
        <v>10</v>
      </c>
      <c r="AI100" s="109">
        <f t="shared" si="31"/>
        <v>0.01</v>
      </c>
      <c r="AJ100" s="109">
        <f>IF(OR(ISNUMBER(SEARCH("(strict)",Text!Q100)),ISNUMBER(SEARCH("(lenient)",Text!Q100))),10,0)</f>
        <v>10</v>
      </c>
      <c r="AK100" s="116">
        <f>IFERROR(IF(AND(SEARCH("(strict)",Text!R100)&gt;0,Scores!E100="Medium"),10,IF(AND(SEARCH("(strict)",Text!R100)&gt;0,Scores!E100="High"),20,0)),0)</f>
        <v>0</v>
      </c>
      <c r="AL100" s="116">
        <f t="shared" si="32"/>
        <v>0</v>
      </c>
      <c r="AM100" s="116">
        <f>IF(OR(ISNUMBER(SEARCH("(strict)",Text!R100)),ISNUMBER(SEARCH("(lenient)",Text!R100))),10,0)</f>
        <v>0</v>
      </c>
      <c r="AN100" s="109">
        <f>IFERROR(IF(AND(SEARCH("(strict)",Text!S100)&gt;0,Scores!E100="Medium"),10,IF(AND(SEARCH("(strict)",Text!S100)&gt;0,Scores!E100="High"),20,0)),0)</f>
        <v>10</v>
      </c>
      <c r="AO100" s="109">
        <f t="shared" si="33"/>
        <v>0.01</v>
      </c>
      <c r="AP100" s="109">
        <f>IF(OR(ISNUMBER(SEARCH("(strict)",Text!S100)),ISNUMBER(SEARCH("(lenient)",Text!S100))),10,0)</f>
        <v>10</v>
      </c>
      <c r="AQ100" s="116">
        <f>IFERROR(IF(AND(SEARCH("(strict)",Text!T100)&gt;0,Scores!E100="Medium"),10,IF(AND(SEARCH("(strict)",Text!T100)&gt;0,Scores!E100="High"),20,0)),0)</f>
        <v>0</v>
      </c>
      <c r="AR100" s="116">
        <f t="shared" si="34"/>
        <v>0</v>
      </c>
      <c r="AS100" s="116">
        <f>IF(OR(ISNUMBER(SEARCH("(strict)",Text!T100)),ISNUMBER(SEARCH("(lenient)",Text!T100))),10,0)</f>
        <v>10</v>
      </c>
    </row>
    <row r="101" spans="1:45" ht="54.75" customHeight="1">
      <c r="A101"/>
      <c r="B101" s="3" t="s">
        <v>460</v>
      </c>
      <c r="C101" s="4" t="s">
        <v>447</v>
      </c>
      <c r="D101" s="5" t="s">
        <v>461</v>
      </c>
      <c r="E101" s="4" t="s">
        <v>47</v>
      </c>
      <c r="F101" s="4" t="s">
        <v>462</v>
      </c>
      <c r="G101" s="116">
        <f>IFERROR(IF(AND(SEARCH("(strict)",Text!H101)&gt;0,Scores!E101="Medium"),10,IF(AND(SEARCH("(strict)",Text!H101)&gt;0,Scores!E101="High"),20,0)),0)</f>
        <v>0</v>
      </c>
      <c r="H101" s="116">
        <f t="shared" si="35"/>
        <v>0</v>
      </c>
      <c r="I101" s="116">
        <f>IF(OR(ISNUMBER(SEARCH("(strict)",Text!H101)),ISNUMBER(SEARCH("(lenient)",Text!H101))),10,0)</f>
        <v>0</v>
      </c>
      <c r="J101" s="109">
        <f>IFERROR(IF(AND(SEARCH("(strict)",Text!I101)&gt;0,Scores!E101="Medium"),10,IF(AND(SEARCH("(strict)",Text!I101)&gt;0,Scores!E101="High"),20,0)),0)</f>
        <v>0</v>
      </c>
      <c r="K101" s="109">
        <f t="shared" si="36"/>
        <v>0</v>
      </c>
      <c r="L101" s="109">
        <f>IF(OR(ISNUMBER(SEARCH("(strict)",Text!I101)),ISNUMBER(SEARCH("(lenient)",Text!I101))),10,0)</f>
        <v>0</v>
      </c>
      <c r="M101" s="116">
        <f>IFERROR(IF(AND(SEARCH("(strict)",Text!J101)&gt;0,Scores!E101="Medium"),10,IF(AND(SEARCH("(strict)",Text!J101)&gt;0,Scores!E101="High"),20,0)),0)</f>
        <v>0</v>
      </c>
      <c r="N101" s="116">
        <f t="shared" si="37"/>
        <v>0</v>
      </c>
      <c r="O101" s="116">
        <f>IF(OR(ISNUMBER(SEARCH("(strict)",Text!J101)),ISNUMBER(SEARCH("(lenient)",Text!J101))),10,0)</f>
        <v>0</v>
      </c>
      <c r="P101" s="109">
        <f>IFERROR(IF(AND(SEARCH("(strict)",Text!K101)&gt;0,Scores!E101="Medium"),10,IF(AND(SEARCH("(strict)",Text!K101)&gt;0,Scores!E101="High"),20,0)),0)</f>
        <v>0</v>
      </c>
      <c r="Q101" s="109">
        <f t="shared" si="38"/>
        <v>0</v>
      </c>
      <c r="R101" s="109">
        <f>IF(OR(ISNUMBER(SEARCH("(strict)",Text!K101)),ISNUMBER(SEARCH("(lenient)",Text!K101))),10,0)</f>
        <v>0</v>
      </c>
      <c r="S101" s="116">
        <f>IFERROR(IF(AND(SEARCH("(strict)",Text!L101)&gt;0,Scores!E101="Medium"),10,IF(AND(SEARCH("(strict)",Text!L101)&gt;0,Scores!E101="High"),20,0)),0)</f>
        <v>10</v>
      </c>
      <c r="T101" s="116">
        <f t="shared" si="39"/>
        <v>0.01</v>
      </c>
      <c r="U101" s="116">
        <f>IF(OR(ISNUMBER(SEARCH("(strict)",Text!L101)),ISNUMBER(SEARCH("(lenient)",Text!L101))),10,0)</f>
        <v>10</v>
      </c>
      <c r="V101" s="109">
        <f>IFERROR(IF(AND(SEARCH("(strict)",Text!M101)&gt;0,Scores!E101="Medium"),10,IF(AND(SEARCH("(strict)",Text!M101)&gt;0,Scores!E101="High"),20,0)),0)</f>
        <v>10</v>
      </c>
      <c r="W101" s="109">
        <f t="shared" si="40"/>
        <v>0.01</v>
      </c>
      <c r="X101" s="109">
        <f>IF(OR(ISNUMBER(SEARCH("(strict)",Text!M101)),ISNUMBER(SEARCH("(lenient)",Text!M101))),10,0)</f>
        <v>10</v>
      </c>
      <c r="Y101" s="116">
        <f>IFERROR(IF(AND(SEARCH("(strict)",Text!N101)&gt;0,Scores!E101="Medium"),10,IF(AND(SEARCH("(strict)",Text!N101)&gt;0,Scores!E101="High"),20,0)),0)</f>
        <v>0</v>
      </c>
      <c r="Z101" s="116">
        <f t="shared" si="29"/>
        <v>0</v>
      </c>
      <c r="AA101" s="116">
        <f>IF(OR(ISNUMBER(SEARCH("(strict)",Text!N101)),ISNUMBER(SEARCH("(lenient)",Text!N101))),10,0)</f>
        <v>0</v>
      </c>
      <c r="AB101" s="109">
        <f>IFERROR(IF(AND(SEARCH("(strict)",Text!O101)&gt;0,Scores!E101="Medium"),10,IF(AND(SEARCH("(strict)",Text!O101)&gt;0,Scores!E101="High"),20,0)),0)</f>
        <v>10</v>
      </c>
      <c r="AC101" s="109">
        <f t="shared" si="41"/>
        <v>0.01</v>
      </c>
      <c r="AD101" s="109">
        <f>IF(OR(ISNUMBER(SEARCH("(strict)",Text!O101)),ISNUMBER(SEARCH("(lenient)",Text!O101))),10,0)</f>
        <v>10</v>
      </c>
      <c r="AE101" s="116">
        <f>IFERROR(IF(AND(SEARCH("(strict)",Text!P101)&gt;0,Scores!E101="Medium"),10,IF(AND(SEARCH("(strict)",Text!P101)&gt;0,Scores!E101="High"),20,0)),0)</f>
        <v>10</v>
      </c>
      <c r="AF101" s="116">
        <f t="shared" si="30"/>
        <v>0.01</v>
      </c>
      <c r="AG101" s="116">
        <f>IF(OR(ISNUMBER(SEARCH("(strict)",Text!P101)),ISNUMBER(SEARCH("(lenient)",Text!P101))),10,0)</f>
        <v>10</v>
      </c>
      <c r="AH101" s="109">
        <f>IFERROR(IF(AND(SEARCH("(strict)",Text!Q101)&gt;0,Scores!E101="Medium"),10,IF(AND(SEARCH("(strict)",Text!Q101)&gt;0,Scores!E101="High"),20,0)),0)</f>
        <v>10</v>
      </c>
      <c r="AI101" s="109">
        <f t="shared" si="31"/>
        <v>0.01</v>
      </c>
      <c r="AJ101" s="109">
        <f>IF(OR(ISNUMBER(SEARCH("(strict)",Text!Q101)),ISNUMBER(SEARCH("(lenient)",Text!Q101))),10,0)</f>
        <v>10</v>
      </c>
      <c r="AK101" s="116">
        <f>IFERROR(IF(AND(SEARCH("(strict)",Text!R101)&gt;0,Scores!E101="Medium"),10,IF(AND(SEARCH("(strict)",Text!R101)&gt;0,Scores!E101="High"),20,0)),0)</f>
        <v>0</v>
      </c>
      <c r="AL101" s="116">
        <f t="shared" si="32"/>
        <v>0</v>
      </c>
      <c r="AM101" s="116">
        <f>IF(OR(ISNUMBER(SEARCH("(strict)",Text!R101)),ISNUMBER(SEARCH("(lenient)",Text!R101))),10,0)</f>
        <v>0</v>
      </c>
      <c r="AN101" s="109">
        <f>IFERROR(IF(AND(SEARCH("(strict)",Text!S101)&gt;0,Scores!E101="Medium"),10,IF(AND(SEARCH("(strict)",Text!S101)&gt;0,Scores!E101="High"),20,0)),0)</f>
        <v>10</v>
      </c>
      <c r="AO101" s="109">
        <f t="shared" si="33"/>
        <v>0.01</v>
      </c>
      <c r="AP101" s="109">
        <f>IF(OR(ISNUMBER(SEARCH("(strict)",Text!S101)),ISNUMBER(SEARCH("(lenient)",Text!S101))),10,0)</f>
        <v>10</v>
      </c>
      <c r="AQ101" s="116">
        <f>IFERROR(IF(AND(SEARCH("(strict)",Text!T101)&gt;0,Scores!E101="Medium"),10,IF(AND(SEARCH("(strict)",Text!T101)&gt;0,Scores!E101="High"),20,0)),0)</f>
        <v>0</v>
      </c>
      <c r="AR101" s="116">
        <f t="shared" si="34"/>
        <v>0</v>
      </c>
      <c r="AS101" s="116">
        <f>IF(OR(ISNUMBER(SEARCH("(strict)",Text!T101)),ISNUMBER(SEARCH("(lenient)",Text!T101))),10,0)</f>
        <v>10</v>
      </c>
    </row>
    <row r="102" spans="1:45" ht="28.5" customHeight="1">
      <c r="A102"/>
      <c r="B102" s="3" t="s">
        <v>464</v>
      </c>
      <c r="C102" s="4" t="s">
        <v>447</v>
      </c>
      <c r="D102" s="5" t="s">
        <v>465</v>
      </c>
      <c r="E102" s="4" t="s">
        <v>67</v>
      </c>
      <c r="F102" s="4" t="s">
        <v>466</v>
      </c>
      <c r="G102" s="116">
        <f>IFERROR(IF(AND(SEARCH("(strict)",Text!H102)&gt;0,Scores!E102="Medium"),10,IF(AND(SEARCH("(strict)",Text!H102)&gt;0,Scores!E102="High"),20,0)),0)</f>
        <v>0</v>
      </c>
      <c r="H102" s="116">
        <f t="shared" si="35"/>
        <v>0</v>
      </c>
      <c r="I102" s="116">
        <f>IF(OR(ISNUMBER(SEARCH("(strict)",Text!H102)),ISNUMBER(SEARCH("(lenient)",Text!H102))),10,0)</f>
        <v>0</v>
      </c>
      <c r="J102" s="109">
        <f>IFERROR(IF(AND(SEARCH("(strict)",Text!I102)&gt;0,Scores!E102="Medium"),10,IF(AND(SEARCH("(strict)",Text!I102)&gt;0,Scores!E102="High"),20,0)),0)</f>
        <v>0</v>
      </c>
      <c r="K102" s="109">
        <f t="shared" si="36"/>
        <v>0</v>
      </c>
      <c r="L102" s="109">
        <f>IF(OR(ISNUMBER(SEARCH("(strict)",Text!I102)),ISNUMBER(SEARCH("(lenient)",Text!I102))),10,0)</f>
        <v>0</v>
      </c>
      <c r="M102" s="116">
        <f>IFERROR(IF(AND(SEARCH("(strict)",Text!J102)&gt;0,Scores!E102="Medium"),10,IF(AND(SEARCH("(strict)",Text!J102)&gt;0,Scores!E102="High"),20,0)),0)</f>
        <v>0</v>
      </c>
      <c r="N102" s="116">
        <f t="shared" si="37"/>
        <v>0</v>
      </c>
      <c r="O102" s="116">
        <f>IF(OR(ISNUMBER(SEARCH("(strict)",Text!J102)),ISNUMBER(SEARCH("(lenient)",Text!J102))),10,0)</f>
        <v>0</v>
      </c>
      <c r="P102" s="109">
        <f>IFERROR(IF(AND(SEARCH("(strict)",Text!K102)&gt;0,Scores!E102="Medium"),10,IF(AND(SEARCH("(strict)",Text!K102)&gt;0,Scores!E102="High"),20,0)),0)</f>
        <v>0</v>
      </c>
      <c r="Q102" s="109">
        <f t="shared" si="38"/>
        <v>0</v>
      </c>
      <c r="R102" s="109">
        <f>IF(OR(ISNUMBER(SEARCH("(strict)",Text!K102)),ISNUMBER(SEARCH("(lenient)",Text!K102))),10,0)</f>
        <v>0</v>
      </c>
      <c r="S102" s="116">
        <f>IFERROR(IF(AND(SEARCH("(strict)",Text!L102)&gt;0,Scores!E102="Medium"),10,IF(AND(SEARCH("(strict)",Text!L102)&gt;0,Scores!E102="High"),20,0)),0)</f>
        <v>0</v>
      </c>
      <c r="T102" s="116">
        <f t="shared" si="39"/>
        <v>0</v>
      </c>
      <c r="U102" s="116">
        <f>IF(OR(ISNUMBER(SEARCH("(strict)",Text!L102)),ISNUMBER(SEARCH("(lenient)",Text!L102))),10,0)</f>
        <v>0</v>
      </c>
      <c r="V102" s="109">
        <f>IFERROR(IF(AND(SEARCH("(strict)",Text!M102)&gt;0,Scores!E102="Medium"),10,IF(AND(SEARCH("(strict)",Text!M102)&gt;0,Scores!E102="High"),20,0)),0)</f>
        <v>0</v>
      </c>
      <c r="W102" s="109">
        <f t="shared" si="40"/>
        <v>0</v>
      </c>
      <c r="X102" s="109">
        <f>IF(OR(ISNUMBER(SEARCH("(strict)",Text!M102)),ISNUMBER(SEARCH("(lenient)",Text!M102))),10,0)</f>
        <v>0</v>
      </c>
      <c r="Y102" s="116">
        <f>IFERROR(IF(AND(SEARCH("(strict)",Text!N102)&gt;0,Scores!E102="Medium"),10,IF(AND(SEARCH("(strict)",Text!N102)&gt;0,Scores!E102="High"),20,0)),0)</f>
        <v>0</v>
      </c>
      <c r="Z102" s="116">
        <f t="shared" si="29"/>
        <v>0</v>
      </c>
      <c r="AA102" s="116">
        <f>IF(OR(ISNUMBER(SEARCH("(strict)",Text!N102)),ISNUMBER(SEARCH("(lenient)",Text!N102))),10,0)</f>
        <v>0</v>
      </c>
      <c r="AB102" s="109">
        <f>IFERROR(IF(AND(SEARCH("(strict)",Text!O102)&gt;0,Scores!E102="Medium"),10,IF(AND(SEARCH("(strict)",Text!O102)&gt;0,Scores!E102="High"),20,0)),0)</f>
        <v>0</v>
      </c>
      <c r="AC102" s="109">
        <f t="shared" si="41"/>
        <v>0</v>
      </c>
      <c r="AD102" s="109">
        <f>IF(OR(ISNUMBER(SEARCH("(strict)",Text!O102)),ISNUMBER(SEARCH("(lenient)",Text!O102))),10,0)</f>
        <v>0</v>
      </c>
      <c r="AE102" s="116">
        <f>IFERROR(IF(AND(SEARCH("(strict)",Text!P102)&gt;0,Scores!E102="Medium"),10,IF(AND(SEARCH("(strict)",Text!P102)&gt;0,Scores!E102="High"),20,0)),0)</f>
        <v>0</v>
      </c>
      <c r="AF102" s="116">
        <f t="shared" si="30"/>
        <v>0</v>
      </c>
      <c r="AG102" s="116">
        <f>IF(OR(ISNUMBER(SEARCH("(strict)",Text!P102)),ISNUMBER(SEARCH("(lenient)",Text!P102))),10,0)</f>
        <v>0</v>
      </c>
      <c r="AH102" s="109">
        <f>IFERROR(IF(AND(SEARCH("(strict)",Text!Q102)&gt;0,Scores!E102="Medium"),10,IF(AND(SEARCH("(strict)",Text!Q102)&gt;0,Scores!E102="High"),20,0)),0)</f>
        <v>0</v>
      </c>
      <c r="AI102" s="109">
        <f t="shared" si="31"/>
        <v>0</v>
      </c>
      <c r="AJ102" s="109">
        <f>IF(OR(ISNUMBER(SEARCH("(strict)",Text!Q102)),ISNUMBER(SEARCH("(lenient)",Text!Q102))),10,0)</f>
        <v>0</v>
      </c>
      <c r="AK102" s="116">
        <f>IFERROR(IF(AND(SEARCH("(strict)",Text!R102)&gt;0,Scores!E102="Medium"),10,IF(AND(SEARCH("(strict)",Text!R102)&gt;0,Scores!E102="High"),20,0)),0)</f>
        <v>0</v>
      </c>
      <c r="AL102" s="116">
        <f t="shared" si="32"/>
        <v>0</v>
      </c>
      <c r="AM102" s="116">
        <f>IF(OR(ISNUMBER(SEARCH("(strict)",Text!R102)),ISNUMBER(SEARCH("(lenient)",Text!R102))),10,0)</f>
        <v>10</v>
      </c>
      <c r="AN102" s="109">
        <f>IFERROR(IF(AND(SEARCH("(strict)",Text!S102)&gt;0,Scores!E102="Medium"),10,IF(AND(SEARCH("(strict)",Text!S102)&gt;0,Scores!E102="High"),20,0)),0)</f>
        <v>0</v>
      </c>
      <c r="AO102" s="109">
        <f t="shared" si="33"/>
        <v>0</v>
      </c>
      <c r="AP102" s="109">
        <f>IF(OR(ISNUMBER(SEARCH("(strict)",Text!S102)),ISNUMBER(SEARCH("(lenient)",Text!S102))),10,0)</f>
        <v>0</v>
      </c>
      <c r="AQ102" s="116">
        <f>IFERROR(IF(AND(SEARCH("(strict)",Text!T102)&gt;0,Scores!E102="Medium"),10,IF(AND(SEARCH("(strict)",Text!T102)&gt;0,Scores!E102="High"),20,0)),0)</f>
        <v>20</v>
      </c>
      <c r="AR102" s="116">
        <f t="shared" si="34"/>
        <v>1</v>
      </c>
      <c r="AS102" s="116">
        <f>IF(OR(ISNUMBER(SEARCH("(strict)",Text!T102)),ISNUMBER(SEARCH("(lenient)",Text!T102))),10,0)</f>
        <v>10</v>
      </c>
    </row>
    <row r="103" spans="1:45" ht="219.75" customHeight="1">
      <c r="A103"/>
      <c r="B103" s="3" t="s">
        <v>468</v>
      </c>
      <c r="C103" s="4" t="s">
        <v>447</v>
      </c>
      <c r="D103" s="5" t="s">
        <v>469</v>
      </c>
      <c r="E103" s="4" t="s">
        <v>67</v>
      </c>
      <c r="F103" s="4" t="s">
        <v>470</v>
      </c>
      <c r="G103" s="116">
        <f>IFERROR(IF(AND(SEARCH("(strict)",Text!H103)&gt;0,Scores!E103="Medium"),10,IF(AND(SEARCH("(strict)",Text!H103)&gt;0,Scores!E103="High"),20,0)),0)</f>
        <v>0</v>
      </c>
      <c r="H103" s="116">
        <f t="shared" si="35"/>
        <v>0</v>
      </c>
      <c r="I103" s="116">
        <f>IF(OR(ISNUMBER(SEARCH("(strict)",Text!H103)),ISNUMBER(SEARCH("(lenient)",Text!H103))),10,0)</f>
        <v>0</v>
      </c>
      <c r="J103" s="109">
        <f>IFERROR(IF(AND(SEARCH("(strict)",Text!I103)&gt;0,Scores!E103="Medium"),10,IF(AND(SEARCH("(strict)",Text!I103)&gt;0,Scores!E103="High"),20,0)),0)</f>
        <v>0</v>
      </c>
      <c r="K103" s="109">
        <f t="shared" si="36"/>
        <v>0</v>
      </c>
      <c r="L103" s="109">
        <f>IF(OR(ISNUMBER(SEARCH("(strict)",Text!I103)),ISNUMBER(SEARCH("(lenient)",Text!I103))),10,0)</f>
        <v>0</v>
      </c>
      <c r="M103" s="116">
        <f>IFERROR(IF(AND(SEARCH("(strict)",Text!J103)&gt;0,Scores!E103="Medium"),10,IF(AND(SEARCH("(strict)",Text!J103)&gt;0,Scores!E103="High"),20,0)),0)</f>
        <v>0</v>
      </c>
      <c r="N103" s="116">
        <f t="shared" si="37"/>
        <v>0</v>
      </c>
      <c r="O103" s="116">
        <f>IF(OR(ISNUMBER(SEARCH("(strict)",Text!J103)),ISNUMBER(SEARCH("(lenient)",Text!J103))),10,0)</f>
        <v>10</v>
      </c>
      <c r="P103" s="109">
        <f>IFERROR(IF(AND(SEARCH("(strict)",Text!K103)&gt;0,Scores!E103="Medium"),10,IF(AND(SEARCH("(strict)",Text!K103)&gt;0,Scores!E103="High"),20,0)),0)</f>
        <v>0</v>
      </c>
      <c r="Q103" s="109">
        <f t="shared" si="38"/>
        <v>0</v>
      </c>
      <c r="R103" s="109">
        <f>IF(OR(ISNUMBER(SEARCH("(strict)",Text!K103)),ISNUMBER(SEARCH("(lenient)",Text!K103))),10,0)</f>
        <v>0</v>
      </c>
      <c r="S103" s="116">
        <f>IFERROR(IF(AND(SEARCH("(strict)",Text!L103)&gt;0,Scores!E103="Medium"),10,IF(AND(SEARCH("(strict)",Text!L103)&gt;0,Scores!E103="High"),20,0)),0)</f>
        <v>0</v>
      </c>
      <c r="T103" s="116">
        <f t="shared" si="39"/>
        <v>0</v>
      </c>
      <c r="U103" s="116">
        <f>IF(OR(ISNUMBER(SEARCH("(strict)",Text!L103)),ISNUMBER(SEARCH("(lenient)",Text!L103))),10,0)</f>
        <v>0</v>
      </c>
      <c r="V103" s="109">
        <f>IFERROR(IF(AND(SEARCH("(strict)",Text!M103)&gt;0,Scores!E103="Medium"),10,IF(AND(SEARCH("(strict)",Text!M103)&gt;0,Scores!E103="High"),20,0)),0)</f>
        <v>0</v>
      </c>
      <c r="W103" s="109">
        <f t="shared" si="40"/>
        <v>0</v>
      </c>
      <c r="X103" s="109">
        <f>IF(OR(ISNUMBER(SEARCH("(strict)",Text!M103)),ISNUMBER(SEARCH("(lenient)",Text!M103))),10,0)</f>
        <v>0</v>
      </c>
      <c r="Y103" s="116">
        <f>IFERROR(IF(AND(SEARCH("(strict)",Text!N103)&gt;0,Scores!E103="Medium"),10,IF(AND(SEARCH("(strict)",Text!N103)&gt;0,Scores!E103="High"),20,0)),0)</f>
        <v>20</v>
      </c>
      <c r="Z103" s="116">
        <f t="shared" si="29"/>
        <v>1</v>
      </c>
      <c r="AA103" s="116">
        <f>IF(OR(ISNUMBER(SEARCH("(strict)",Text!N103)),ISNUMBER(SEARCH("(lenient)",Text!N103))),10,0)</f>
        <v>10</v>
      </c>
      <c r="AB103" s="109">
        <f>IFERROR(IF(AND(SEARCH("(strict)",Text!O103)&gt;0,Scores!E103="Medium"),10,IF(AND(SEARCH("(strict)",Text!O103)&gt;0,Scores!E103="High"),20,0)),0)</f>
        <v>0</v>
      </c>
      <c r="AC103" s="109">
        <f t="shared" si="41"/>
        <v>0</v>
      </c>
      <c r="AD103" s="109">
        <f>IF(OR(ISNUMBER(SEARCH("(strict)",Text!O103)),ISNUMBER(SEARCH("(lenient)",Text!O103))),10,0)</f>
        <v>0</v>
      </c>
      <c r="AE103" s="116">
        <f>IFERROR(IF(AND(SEARCH("(strict)",Text!P103)&gt;0,Scores!E103="Medium"),10,IF(AND(SEARCH("(strict)",Text!P103)&gt;0,Scores!E103="High"),20,0)),0)</f>
        <v>0</v>
      </c>
      <c r="AF103" s="116">
        <f t="shared" si="30"/>
        <v>0</v>
      </c>
      <c r="AG103" s="116">
        <f>IF(OR(ISNUMBER(SEARCH("(strict)",Text!P103)),ISNUMBER(SEARCH("(lenient)",Text!P103))),10,0)</f>
        <v>0</v>
      </c>
      <c r="AH103" s="109">
        <f>IFERROR(IF(AND(SEARCH("(strict)",Text!Q103)&gt;0,Scores!E103="Medium"),10,IF(AND(SEARCH("(strict)",Text!Q103)&gt;0,Scores!E103="High"),20,0)),0)</f>
        <v>0</v>
      </c>
      <c r="AI103" s="109">
        <f t="shared" si="31"/>
        <v>0</v>
      </c>
      <c r="AJ103" s="109">
        <f>IF(OR(ISNUMBER(SEARCH("(strict)",Text!Q103)),ISNUMBER(SEARCH("(lenient)",Text!Q103))),10,0)</f>
        <v>0</v>
      </c>
      <c r="AK103" s="116">
        <f>IFERROR(IF(AND(SEARCH("(strict)",Text!R103)&gt;0,Scores!E103="Medium"),10,IF(AND(SEARCH("(strict)",Text!R103)&gt;0,Scores!E103="High"),20,0)),0)</f>
        <v>20</v>
      </c>
      <c r="AL103" s="116">
        <f t="shared" si="32"/>
        <v>1</v>
      </c>
      <c r="AM103" s="116">
        <f>IF(OR(ISNUMBER(SEARCH("(strict)",Text!R103)),ISNUMBER(SEARCH("(lenient)",Text!R103))),10,0)</f>
        <v>10</v>
      </c>
      <c r="AN103" s="109">
        <f>IFERROR(IF(AND(SEARCH("(strict)",Text!S103)&gt;0,Scores!E103="Medium"),10,IF(AND(SEARCH("(strict)",Text!S103)&gt;0,Scores!E103="High"),20,0)),0)</f>
        <v>20</v>
      </c>
      <c r="AO103" s="109">
        <f t="shared" si="33"/>
        <v>1</v>
      </c>
      <c r="AP103" s="109">
        <f>IF(OR(ISNUMBER(SEARCH("(strict)",Text!S103)),ISNUMBER(SEARCH("(lenient)",Text!S103))),10,0)</f>
        <v>10</v>
      </c>
      <c r="AQ103" s="116">
        <f>IFERROR(IF(AND(SEARCH("(strict)",Text!T103)&gt;0,Scores!E103="Medium"),10,IF(AND(SEARCH("(strict)",Text!T103)&gt;0,Scores!E103="High"),20,0)),0)</f>
        <v>20</v>
      </c>
      <c r="AR103" s="116">
        <f t="shared" si="34"/>
        <v>1</v>
      </c>
      <c r="AS103" s="116">
        <f>IF(OR(ISNUMBER(SEARCH("(strict)",Text!T103)),ISNUMBER(SEARCH("(lenient)",Text!T103))),10,0)</f>
        <v>10</v>
      </c>
    </row>
    <row r="104" spans="1:45" ht="53.25" customHeight="1">
      <c r="A104"/>
      <c r="B104" s="3" t="s">
        <v>472</v>
      </c>
      <c r="C104" s="4" t="s">
        <v>447</v>
      </c>
      <c r="D104" s="5" t="s">
        <v>473</v>
      </c>
      <c r="E104" s="4" t="s">
        <v>47</v>
      </c>
      <c r="F104" s="4" t="s">
        <v>474</v>
      </c>
      <c r="G104" s="116">
        <f>IFERROR(IF(AND(SEARCH("(strict)",Text!H104)&gt;0,Scores!E104="Medium"),10,IF(AND(SEARCH("(strict)",Text!H104)&gt;0,Scores!E104="High"),20,0)),0)</f>
        <v>0</v>
      </c>
      <c r="H104" s="116">
        <f t="shared" si="35"/>
        <v>0</v>
      </c>
      <c r="I104" s="116">
        <f>IF(OR(ISNUMBER(SEARCH("(strict)",Text!H104)),ISNUMBER(SEARCH("(lenient)",Text!H104))),10,0)</f>
        <v>0</v>
      </c>
      <c r="J104" s="109">
        <f>IFERROR(IF(AND(SEARCH("(strict)",Text!I104)&gt;0,Scores!E104="Medium"),10,IF(AND(SEARCH("(strict)",Text!I104)&gt;0,Scores!E104="High"),20,0)),0)</f>
        <v>0</v>
      </c>
      <c r="K104" s="109">
        <f t="shared" si="36"/>
        <v>0</v>
      </c>
      <c r="L104" s="109">
        <f>IF(OR(ISNUMBER(SEARCH("(strict)",Text!I104)),ISNUMBER(SEARCH("(lenient)",Text!I104))),10,0)</f>
        <v>0</v>
      </c>
      <c r="M104" s="116">
        <f>IFERROR(IF(AND(SEARCH("(strict)",Text!J104)&gt;0,Scores!E104="Medium"),10,IF(AND(SEARCH("(strict)",Text!J104)&gt;0,Scores!E104="High"),20,0)),0)</f>
        <v>0</v>
      </c>
      <c r="N104" s="116">
        <f t="shared" si="37"/>
        <v>0</v>
      </c>
      <c r="O104" s="116">
        <f>IF(OR(ISNUMBER(SEARCH("(strict)",Text!J104)),ISNUMBER(SEARCH("(lenient)",Text!J104))),10,0)</f>
        <v>0</v>
      </c>
      <c r="P104" s="109">
        <f>IFERROR(IF(AND(SEARCH("(strict)",Text!K104)&gt;0,Scores!E104="Medium"),10,IF(AND(SEARCH("(strict)",Text!K104)&gt;0,Scores!E104="High"),20,0)),0)</f>
        <v>0</v>
      </c>
      <c r="Q104" s="109">
        <f t="shared" si="38"/>
        <v>0</v>
      </c>
      <c r="R104" s="109">
        <f>IF(OR(ISNUMBER(SEARCH("(strict)",Text!K104)),ISNUMBER(SEARCH("(lenient)",Text!K104))),10,0)</f>
        <v>0</v>
      </c>
      <c r="S104" s="116">
        <f>IFERROR(IF(AND(SEARCH("(strict)",Text!L104)&gt;0,Scores!E104="Medium"),10,IF(AND(SEARCH("(strict)",Text!L104)&gt;0,Scores!E104="High"),20,0)),0)</f>
        <v>0</v>
      </c>
      <c r="T104" s="116">
        <f t="shared" si="39"/>
        <v>0</v>
      </c>
      <c r="U104" s="116">
        <f>IF(OR(ISNUMBER(SEARCH("(strict)",Text!L104)),ISNUMBER(SEARCH("(lenient)",Text!L104))),10,0)</f>
        <v>0</v>
      </c>
      <c r="V104" s="109">
        <f>IFERROR(IF(AND(SEARCH("(strict)",Text!M104)&gt;0,Scores!E104="Medium"),10,IF(AND(SEARCH("(strict)",Text!M104)&gt;0,Scores!E104="High"),20,0)),0)</f>
        <v>0</v>
      </c>
      <c r="W104" s="109">
        <f t="shared" si="40"/>
        <v>0</v>
      </c>
      <c r="X104" s="109">
        <f>IF(OR(ISNUMBER(SEARCH("(strict)",Text!M104)),ISNUMBER(SEARCH("(lenient)",Text!M104))),10,0)</f>
        <v>0</v>
      </c>
      <c r="Y104" s="116">
        <f>IFERROR(IF(AND(SEARCH("(strict)",Text!N104)&gt;0,Scores!E104="Medium"),10,IF(AND(SEARCH("(strict)",Text!N104)&gt;0,Scores!E104="High"),20,0)),0)</f>
        <v>10</v>
      </c>
      <c r="Z104" s="116">
        <f t="shared" si="29"/>
        <v>0.01</v>
      </c>
      <c r="AA104" s="116">
        <f>IF(OR(ISNUMBER(SEARCH("(strict)",Text!N104)),ISNUMBER(SEARCH("(lenient)",Text!N104))),10,0)</f>
        <v>10</v>
      </c>
      <c r="AB104" s="109">
        <f>IFERROR(IF(AND(SEARCH("(strict)",Text!O104)&gt;0,Scores!E104="Medium"),10,IF(AND(SEARCH("(strict)",Text!O104)&gt;0,Scores!E104="High"),20,0)),0)</f>
        <v>0</v>
      </c>
      <c r="AC104" s="109">
        <f t="shared" si="41"/>
        <v>0</v>
      </c>
      <c r="AD104" s="109">
        <f>IF(OR(ISNUMBER(SEARCH("(strict)",Text!O104)),ISNUMBER(SEARCH("(lenient)",Text!O104))),10,0)</f>
        <v>0</v>
      </c>
      <c r="AE104" s="116">
        <f>IFERROR(IF(AND(SEARCH("(strict)",Text!P104)&gt;0,Scores!E104="Medium"),10,IF(AND(SEARCH("(strict)",Text!P104)&gt;0,Scores!E104="High"),20,0)),0)</f>
        <v>0</v>
      </c>
      <c r="AF104" s="116">
        <f t="shared" si="30"/>
        <v>0</v>
      </c>
      <c r="AG104" s="116">
        <f>IF(OR(ISNUMBER(SEARCH("(strict)",Text!P104)),ISNUMBER(SEARCH("(lenient)",Text!P104))),10,0)</f>
        <v>0</v>
      </c>
      <c r="AH104" s="109">
        <f>IFERROR(IF(AND(SEARCH("(strict)",Text!Q104)&gt;0,Scores!E104="Medium"),10,IF(AND(SEARCH("(strict)",Text!Q104)&gt;0,Scores!E104="High"),20,0)),0)</f>
        <v>0</v>
      </c>
      <c r="AI104" s="109">
        <f t="shared" si="31"/>
        <v>0</v>
      </c>
      <c r="AJ104" s="109">
        <f>IF(OR(ISNUMBER(SEARCH("(strict)",Text!Q104)),ISNUMBER(SEARCH("(lenient)",Text!Q104))),10,0)</f>
        <v>0</v>
      </c>
      <c r="AK104" s="116">
        <f>IFERROR(IF(AND(SEARCH("(strict)",Text!R104)&gt;0,Scores!E104="Medium"),10,IF(AND(SEARCH("(strict)",Text!R104)&gt;0,Scores!E104="High"),20,0)),0)</f>
        <v>0</v>
      </c>
      <c r="AL104" s="116">
        <f t="shared" si="32"/>
        <v>0</v>
      </c>
      <c r="AM104" s="116">
        <f>IF(OR(ISNUMBER(SEARCH("(strict)",Text!R104)),ISNUMBER(SEARCH("(lenient)",Text!R104))),10,0)</f>
        <v>10</v>
      </c>
      <c r="AN104" s="109">
        <f>IFERROR(IF(AND(SEARCH("(strict)",Text!S104)&gt;0,Scores!E104="Medium"),10,IF(AND(SEARCH("(strict)",Text!S104)&gt;0,Scores!E104="High"),20,0)),0)</f>
        <v>0</v>
      </c>
      <c r="AO104" s="109">
        <f t="shared" si="33"/>
        <v>0</v>
      </c>
      <c r="AP104" s="109">
        <f>IF(OR(ISNUMBER(SEARCH("(strict)",Text!S104)),ISNUMBER(SEARCH("(lenient)",Text!S104))),10,0)</f>
        <v>0</v>
      </c>
      <c r="AQ104" s="116">
        <f>IFERROR(IF(AND(SEARCH("(strict)",Text!T104)&gt;0,Scores!E104="Medium"),10,IF(AND(SEARCH("(strict)",Text!T104)&gt;0,Scores!E104="High"),20,0)),0)</f>
        <v>0</v>
      </c>
      <c r="AR104" s="116">
        <f t="shared" si="34"/>
        <v>0</v>
      </c>
      <c r="AS104" s="116">
        <f>IF(OR(ISNUMBER(SEARCH("(strict)",Text!T104)),ISNUMBER(SEARCH("(lenient)",Text!T104))),10,0)</f>
        <v>10</v>
      </c>
    </row>
    <row r="105" spans="1:45" ht="79.5" customHeight="1">
      <c r="A105"/>
      <c r="B105" s="28" t="s">
        <v>476</v>
      </c>
      <c r="C105" s="5" t="s">
        <v>447</v>
      </c>
      <c r="D105" s="5" t="s">
        <v>477</v>
      </c>
      <c r="E105" s="3" t="s">
        <v>67</v>
      </c>
      <c r="F105" s="5" t="s">
        <v>478</v>
      </c>
      <c r="G105" s="116">
        <f>IFERROR(IF(AND(SEARCH("(strict)",Text!H105)&gt;0,Scores!E105="Medium"),10,IF(AND(SEARCH("(strict)",Text!H105)&gt;0,Scores!E105="High"),20,0)),0)</f>
        <v>0</v>
      </c>
      <c r="H105" s="116">
        <f t="shared" si="35"/>
        <v>0</v>
      </c>
      <c r="I105" s="116">
        <f>IF(OR(ISNUMBER(SEARCH("(strict)",Text!H105)),ISNUMBER(SEARCH("(lenient)",Text!H105))),10,0)</f>
        <v>0</v>
      </c>
      <c r="J105" s="109">
        <f>IFERROR(IF(AND(SEARCH("(strict)",Text!I105)&gt;0,Scores!E105="Medium"),10,IF(AND(SEARCH("(strict)",Text!I105)&gt;0,Scores!E105="High"),20,0)),0)</f>
        <v>0</v>
      </c>
      <c r="K105" s="109">
        <f t="shared" si="36"/>
        <v>0</v>
      </c>
      <c r="L105" s="109">
        <f>IF(OR(ISNUMBER(SEARCH("(strict)",Text!I105)),ISNUMBER(SEARCH("(lenient)",Text!I105))),10,0)</f>
        <v>0</v>
      </c>
      <c r="M105" s="116">
        <f>IFERROR(IF(AND(SEARCH("(strict)",Text!J105)&gt;0,Scores!E105="Medium"),10,IF(AND(SEARCH("(strict)",Text!J105)&gt;0,Scores!E105="High"),20,0)),0)</f>
        <v>0</v>
      </c>
      <c r="N105" s="116">
        <f t="shared" si="37"/>
        <v>0</v>
      </c>
      <c r="O105" s="116">
        <f>IF(OR(ISNUMBER(SEARCH("(strict)",Text!J105)),ISNUMBER(SEARCH("(lenient)",Text!J105))),10,0)</f>
        <v>0</v>
      </c>
      <c r="P105" s="109">
        <f>IFERROR(IF(AND(SEARCH("(strict)",Text!K105)&gt;0,Scores!E105="Medium"),10,IF(AND(SEARCH("(strict)",Text!K105)&gt;0,Scores!E105="High"),20,0)),0)</f>
        <v>0</v>
      </c>
      <c r="Q105" s="109">
        <f t="shared" si="38"/>
        <v>0</v>
      </c>
      <c r="R105" s="109">
        <f>IF(OR(ISNUMBER(SEARCH("(strict)",Text!K105)),ISNUMBER(SEARCH("(lenient)",Text!K105))),10,0)</f>
        <v>0</v>
      </c>
      <c r="S105" s="116">
        <f>IFERROR(IF(AND(SEARCH("(strict)",Text!L105)&gt;0,Scores!E105="Medium"),10,IF(AND(SEARCH("(strict)",Text!L105)&gt;0,Scores!E105="High"),20,0)),0)</f>
        <v>0</v>
      </c>
      <c r="T105" s="116">
        <f t="shared" si="39"/>
        <v>0</v>
      </c>
      <c r="U105" s="116">
        <f>IF(OR(ISNUMBER(SEARCH("(strict)",Text!L105)),ISNUMBER(SEARCH("(lenient)",Text!L105))),10,0)</f>
        <v>0</v>
      </c>
      <c r="V105" s="109">
        <f>IFERROR(IF(AND(SEARCH("(strict)",Text!M105)&gt;0,Scores!E105="Medium"),10,IF(AND(SEARCH("(strict)",Text!M105)&gt;0,Scores!E105="High"),20,0)),0)</f>
        <v>0</v>
      </c>
      <c r="W105" s="109">
        <f t="shared" si="40"/>
        <v>0</v>
      </c>
      <c r="X105" s="109">
        <f>IF(OR(ISNUMBER(SEARCH("(strict)",Text!M105)),ISNUMBER(SEARCH("(lenient)",Text!M105))),10,0)</f>
        <v>0</v>
      </c>
      <c r="Y105" s="116">
        <f>IFERROR(IF(AND(SEARCH("(strict)",Text!N105)&gt;0,Scores!E105="Medium"),10,IF(AND(SEARCH("(strict)",Text!N105)&gt;0,Scores!E105="High"),20,0)),0)</f>
        <v>0</v>
      </c>
      <c r="Z105" s="116">
        <f t="shared" si="29"/>
        <v>0</v>
      </c>
      <c r="AA105" s="116">
        <f>IF(OR(ISNUMBER(SEARCH("(strict)",Text!N105)),ISNUMBER(SEARCH("(lenient)",Text!N105))),10,0)</f>
        <v>10</v>
      </c>
      <c r="AB105" s="109">
        <f>IFERROR(IF(AND(SEARCH("(strict)",Text!O105)&gt;0,Scores!E105="Medium"),10,IF(AND(SEARCH("(strict)",Text!O105)&gt;0,Scores!E105="High"),20,0)),0)</f>
        <v>0</v>
      </c>
      <c r="AC105" s="109">
        <f t="shared" si="41"/>
        <v>0</v>
      </c>
      <c r="AD105" s="109">
        <f>IF(OR(ISNUMBER(SEARCH("(strict)",Text!O105)),ISNUMBER(SEARCH("(lenient)",Text!O105))),10,0)</f>
        <v>0</v>
      </c>
      <c r="AE105" s="116">
        <f>IFERROR(IF(AND(SEARCH("(strict)",Text!P105)&gt;0,Scores!E105="Medium"),10,IF(AND(SEARCH("(strict)",Text!P105)&gt;0,Scores!E105="High"),20,0)),0)</f>
        <v>0</v>
      </c>
      <c r="AF105" s="116">
        <f t="shared" si="30"/>
        <v>0</v>
      </c>
      <c r="AG105" s="116">
        <f>IF(OR(ISNUMBER(SEARCH("(strict)",Text!P105)),ISNUMBER(SEARCH("(lenient)",Text!P105))),10,0)</f>
        <v>0</v>
      </c>
      <c r="AH105" s="109">
        <f>IFERROR(IF(AND(SEARCH("(strict)",Text!Q105)&gt;0,Scores!E105="Medium"),10,IF(AND(SEARCH("(strict)",Text!Q105)&gt;0,Scores!E105="High"),20,0)),0)</f>
        <v>0</v>
      </c>
      <c r="AI105" s="109">
        <f t="shared" si="31"/>
        <v>0</v>
      </c>
      <c r="AJ105" s="109">
        <f>IF(OR(ISNUMBER(SEARCH("(strict)",Text!Q105)),ISNUMBER(SEARCH("(lenient)",Text!Q105))),10,0)</f>
        <v>0</v>
      </c>
      <c r="AK105" s="116">
        <f>IFERROR(IF(AND(SEARCH("(strict)",Text!R105)&gt;0,Scores!E105="Medium"),10,IF(AND(SEARCH("(strict)",Text!R105)&gt;0,Scores!E105="High"),20,0)),0)</f>
        <v>0</v>
      </c>
      <c r="AL105" s="116">
        <f t="shared" si="32"/>
        <v>0</v>
      </c>
      <c r="AM105" s="116">
        <f>IF(OR(ISNUMBER(SEARCH("(strict)",Text!R105)),ISNUMBER(SEARCH("(lenient)",Text!R105))),10,0)</f>
        <v>0</v>
      </c>
      <c r="AN105" s="109">
        <f>IFERROR(IF(AND(SEARCH("(strict)",Text!S105)&gt;0,Scores!E105="Medium"),10,IF(AND(SEARCH("(strict)",Text!S105)&gt;0,Scores!E105="High"),20,0)),0)</f>
        <v>20</v>
      </c>
      <c r="AO105" s="109">
        <f t="shared" si="33"/>
        <v>1</v>
      </c>
      <c r="AP105" s="109">
        <f>IF(OR(ISNUMBER(SEARCH("(strict)",Text!S105)),ISNUMBER(SEARCH("(lenient)",Text!S105))),10,0)</f>
        <v>10</v>
      </c>
      <c r="AQ105" s="116">
        <f>IFERROR(IF(AND(SEARCH("(strict)",Text!T105)&gt;0,Scores!E105="Medium"),10,IF(AND(SEARCH("(strict)",Text!T105)&gt;0,Scores!E105="High"),20,0)),0)</f>
        <v>20</v>
      </c>
      <c r="AR105" s="116">
        <f t="shared" si="34"/>
        <v>1</v>
      </c>
      <c r="AS105" s="116">
        <f>IF(OR(ISNUMBER(SEARCH("(strict)",Text!T105)),ISNUMBER(SEARCH("(lenient)",Text!T105))),10,0)</f>
        <v>10</v>
      </c>
    </row>
    <row r="106" spans="1:45" ht="67.5" customHeight="1">
      <c r="A106"/>
      <c r="B106" s="28" t="s">
        <v>480</v>
      </c>
      <c r="C106" s="5" t="s">
        <v>447</v>
      </c>
      <c r="D106" s="5" t="s">
        <v>481</v>
      </c>
      <c r="E106" s="3" t="s">
        <v>47</v>
      </c>
      <c r="F106" s="5" t="s">
        <v>482</v>
      </c>
      <c r="G106" s="116">
        <f>IFERROR(IF(AND(SEARCH("(strict)",Text!H106)&gt;0,Scores!E106="Medium"),10,IF(AND(SEARCH("(strict)",Text!H106)&gt;0,Scores!E106="High"),20,0)),0)</f>
        <v>0</v>
      </c>
      <c r="H106" s="116">
        <f t="shared" si="35"/>
        <v>0</v>
      </c>
      <c r="I106" s="116">
        <f>IF(OR(ISNUMBER(SEARCH("(strict)",Text!H106)),ISNUMBER(SEARCH("(lenient)",Text!H106))),10,0)</f>
        <v>0</v>
      </c>
      <c r="J106" s="109">
        <f>IFERROR(IF(AND(SEARCH("(strict)",Text!I106)&gt;0,Scores!E106="Medium"),10,IF(AND(SEARCH("(strict)",Text!I106)&gt;0,Scores!E106="High"),20,0)),0)</f>
        <v>0</v>
      </c>
      <c r="K106" s="109">
        <f t="shared" si="36"/>
        <v>0</v>
      </c>
      <c r="L106" s="109">
        <f>IF(OR(ISNUMBER(SEARCH("(strict)",Text!I106)),ISNUMBER(SEARCH("(lenient)",Text!I106))),10,0)</f>
        <v>0</v>
      </c>
      <c r="M106" s="116">
        <f>IFERROR(IF(AND(SEARCH("(strict)",Text!J106)&gt;0,Scores!E106="Medium"),10,IF(AND(SEARCH("(strict)",Text!J106)&gt;0,Scores!E106="High"),20,0)),0)</f>
        <v>0</v>
      </c>
      <c r="N106" s="116">
        <f t="shared" si="37"/>
        <v>0</v>
      </c>
      <c r="O106" s="116">
        <f>IF(OR(ISNUMBER(SEARCH("(strict)",Text!J106)),ISNUMBER(SEARCH("(lenient)",Text!J106))),10,0)</f>
        <v>0</v>
      </c>
      <c r="P106" s="109">
        <f>IFERROR(IF(AND(SEARCH("(strict)",Text!K106)&gt;0,Scores!E106="Medium"),10,IF(AND(SEARCH("(strict)",Text!K106)&gt;0,Scores!E106="High"),20,0)),0)</f>
        <v>0</v>
      </c>
      <c r="Q106" s="109">
        <f t="shared" si="38"/>
        <v>0</v>
      </c>
      <c r="R106" s="109">
        <f>IF(OR(ISNUMBER(SEARCH("(strict)",Text!K106)),ISNUMBER(SEARCH("(lenient)",Text!K106))),10,0)</f>
        <v>0</v>
      </c>
      <c r="S106" s="116">
        <f>IFERROR(IF(AND(SEARCH("(strict)",Text!L106)&gt;0,Scores!E106="Medium"),10,IF(AND(SEARCH("(strict)",Text!L106)&gt;0,Scores!E106="High"),20,0)),0)</f>
        <v>0</v>
      </c>
      <c r="T106" s="116">
        <f t="shared" si="39"/>
        <v>0</v>
      </c>
      <c r="U106" s="116">
        <f>IF(OR(ISNUMBER(SEARCH("(strict)",Text!L106)),ISNUMBER(SEARCH("(lenient)",Text!L106))),10,0)</f>
        <v>0</v>
      </c>
      <c r="V106" s="109">
        <f>IFERROR(IF(AND(SEARCH("(strict)",Text!M106)&gt;0,Scores!E106="Medium"),10,IF(AND(SEARCH("(strict)",Text!M106)&gt;0,Scores!E106="High"),20,0)),0)</f>
        <v>0</v>
      </c>
      <c r="W106" s="109">
        <f t="shared" si="40"/>
        <v>0</v>
      </c>
      <c r="X106" s="109">
        <f>IF(OR(ISNUMBER(SEARCH("(strict)",Text!M106)),ISNUMBER(SEARCH("(lenient)",Text!M106))),10,0)</f>
        <v>0</v>
      </c>
      <c r="Y106" s="116">
        <f>IFERROR(IF(AND(SEARCH("(strict)",Text!N106)&gt;0,Scores!E106="Medium"),10,IF(AND(SEARCH("(strict)",Text!N106)&gt;0,Scores!E106="High"),20,0)),0)</f>
        <v>0</v>
      </c>
      <c r="Z106" s="116">
        <f t="shared" si="29"/>
        <v>0</v>
      </c>
      <c r="AA106" s="116">
        <f>IF(OR(ISNUMBER(SEARCH("(strict)",Text!N106)),ISNUMBER(SEARCH("(lenient)",Text!N106))),10,0)</f>
        <v>0</v>
      </c>
      <c r="AB106" s="109">
        <f>IFERROR(IF(AND(SEARCH("(strict)",Text!O106)&gt;0,Scores!E106="Medium"),10,IF(AND(SEARCH("(strict)",Text!O106)&gt;0,Scores!E106="High"),20,0)),0)</f>
        <v>0</v>
      </c>
      <c r="AC106" s="109">
        <f t="shared" si="41"/>
        <v>0</v>
      </c>
      <c r="AD106" s="109">
        <f>IF(OR(ISNUMBER(SEARCH("(strict)",Text!O106)),ISNUMBER(SEARCH("(lenient)",Text!O106))),10,0)</f>
        <v>0</v>
      </c>
      <c r="AE106" s="116">
        <f>IFERROR(IF(AND(SEARCH("(strict)",Text!P106)&gt;0,Scores!E106="Medium"),10,IF(AND(SEARCH("(strict)",Text!P106)&gt;0,Scores!E106="High"),20,0)),0)</f>
        <v>0</v>
      </c>
      <c r="AF106" s="116">
        <f t="shared" si="30"/>
        <v>0</v>
      </c>
      <c r="AG106" s="116">
        <f>IF(OR(ISNUMBER(SEARCH("(strict)",Text!P106)),ISNUMBER(SEARCH("(lenient)",Text!P106))),10,0)</f>
        <v>0</v>
      </c>
      <c r="AH106" s="109">
        <f>IFERROR(IF(AND(SEARCH("(strict)",Text!Q106)&gt;0,Scores!E106="Medium"),10,IF(AND(SEARCH("(strict)",Text!Q106)&gt;0,Scores!E106="High"),20,0)),0)</f>
        <v>0</v>
      </c>
      <c r="AI106" s="109">
        <f t="shared" si="31"/>
        <v>0</v>
      </c>
      <c r="AJ106" s="109">
        <f>IF(OR(ISNUMBER(SEARCH("(strict)",Text!Q106)),ISNUMBER(SEARCH("(lenient)",Text!Q106))),10,0)</f>
        <v>0</v>
      </c>
      <c r="AK106" s="116">
        <f>IFERROR(IF(AND(SEARCH("(strict)",Text!R106)&gt;0,Scores!E106="Medium"),10,IF(AND(SEARCH("(strict)",Text!R106)&gt;0,Scores!E106="High"),20,0)),0)</f>
        <v>0</v>
      </c>
      <c r="AL106" s="116">
        <f t="shared" si="32"/>
        <v>0</v>
      </c>
      <c r="AM106" s="116">
        <f>IF(OR(ISNUMBER(SEARCH("(strict)",Text!R106)),ISNUMBER(SEARCH("(lenient)",Text!R106))),10,0)</f>
        <v>0</v>
      </c>
      <c r="AN106" s="109">
        <f>IFERROR(IF(AND(SEARCH("(strict)",Text!S106)&gt;0,Scores!E106="Medium"),10,IF(AND(SEARCH("(strict)",Text!S106)&gt;0,Scores!E106="High"),20,0)),0)</f>
        <v>0</v>
      </c>
      <c r="AO106" s="109">
        <f t="shared" si="33"/>
        <v>0</v>
      </c>
      <c r="AP106" s="109">
        <f>IF(OR(ISNUMBER(SEARCH("(strict)",Text!S106)),ISNUMBER(SEARCH("(lenient)",Text!S106))),10,0)</f>
        <v>0</v>
      </c>
      <c r="AQ106" s="116">
        <f>IFERROR(IF(AND(SEARCH("(strict)",Text!T106)&gt;0,Scores!E106="Medium"),10,IF(AND(SEARCH("(strict)",Text!T106)&gt;0,Scores!E106="High"),20,0)),0)</f>
        <v>10</v>
      </c>
      <c r="AR106" s="116">
        <f t="shared" si="34"/>
        <v>0.01</v>
      </c>
      <c r="AS106" s="116">
        <f>IF(OR(ISNUMBER(SEARCH("(strict)",Text!T106)),ISNUMBER(SEARCH("(lenient)",Text!T106))),10,0)</f>
        <v>10</v>
      </c>
    </row>
    <row r="107" spans="1:45" ht="67.5" customHeight="1">
      <c r="A107" s="65" t="s">
        <v>397</v>
      </c>
      <c r="B107" s="3" t="s">
        <v>484</v>
      </c>
      <c r="C107" s="5" t="s">
        <v>447</v>
      </c>
      <c r="D107" s="4" t="s">
        <v>485</v>
      </c>
      <c r="E107" s="4" t="s">
        <v>47</v>
      </c>
      <c r="F107" s="4" t="s">
        <v>486</v>
      </c>
      <c r="G107" s="116">
        <f>IFERROR(IF(AND(SEARCH("(strict)",Text!H107)&gt;0,Scores!E107="Medium"),10,IF(AND(SEARCH("(strict)",Text!H107)&gt;0,Scores!E107="High"),20,0)),0)</f>
        <v>0</v>
      </c>
      <c r="H107" s="116">
        <f t="shared" si="35"/>
        <v>0</v>
      </c>
      <c r="I107" s="116">
        <f>IF(OR(ISNUMBER(SEARCH("(strict)",Text!H107)),ISNUMBER(SEARCH("(lenient)",Text!H107))),10,0)</f>
        <v>0</v>
      </c>
      <c r="J107" s="109">
        <f>IFERROR(IF(AND(SEARCH("(strict)",Text!I107)&gt;0,Scores!E107="Medium"),10,IF(AND(SEARCH("(strict)",Text!I107)&gt;0,Scores!E107="High"),20,0)),0)</f>
        <v>0</v>
      </c>
      <c r="K107" s="109">
        <f t="shared" si="36"/>
        <v>0</v>
      </c>
      <c r="L107" s="109">
        <f>IF(OR(ISNUMBER(SEARCH("(strict)",Text!I107)),ISNUMBER(SEARCH("(lenient)",Text!I107))),10,0)</f>
        <v>0</v>
      </c>
      <c r="M107" s="116">
        <f>IFERROR(IF(AND(SEARCH("(strict)",Text!J107)&gt;0,Scores!E107="Medium"),10,IF(AND(SEARCH("(strict)",Text!J107)&gt;0,Scores!E107="High"),20,0)),0)</f>
        <v>0</v>
      </c>
      <c r="N107" s="116">
        <f t="shared" si="37"/>
        <v>0</v>
      </c>
      <c r="O107" s="116">
        <f>IF(OR(ISNUMBER(SEARCH("(strict)",Text!J107)),ISNUMBER(SEARCH("(lenient)",Text!J107))),10,0)</f>
        <v>0</v>
      </c>
      <c r="P107" s="109">
        <f>IFERROR(IF(AND(SEARCH("(strict)",Text!K107)&gt;0,Scores!E107="Medium"),10,IF(AND(SEARCH("(strict)",Text!K107)&gt;0,Scores!E107="High"),20,0)),0)</f>
        <v>0</v>
      </c>
      <c r="Q107" s="109">
        <f t="shared" si="38"/>
        <v>0</v>
      </c>
      <c r="R107" s="109">
        <f>IF(OR(ISNUMBER(SEARCH("(strict)",Text!K107)),ISNUMBER(SEARCH("(lenient)",Text!K107))),10,0)</f>
        <v>0</v>
      </c>
      <c r="S107" s="116">
        <f>IFERROR(IF(AND(SEARCH("(strict)",Text!L107)&gt;0,Scores!E107="Medium"),10,IF(AND(SEARCH("(strict)",Text!L107)&gt;0,Scores!E107="High"),20,0)),0)</f>
        <v>0</v>
      </c>
      <c r="T107" s="116">
        <f t="shared" si="39"/>
        <v>0</v>
      </c>
      <c r="U107" s="116">
        <f>IF(OR(ISNUMBER(SEARCH("(strict)",Text!L107)),ISNUMBER(SEARCH("(lenient)",Text!L107))),10,0)</f>
        <v>0</v>
      </c>
      <c r="V107" s="109">
        <f>IFERROR(IF(AND(SEARCH("(strict)",Text!M107)&gt;0,Scores!E107="Medium"),10,IF(AND(SEARCH("(strict)",Text!M107)&gt;0,Scores!E107="High"),20,0)),0)</f>
        <v>0</v>
      </c>
      <c r="W107" s="109">
        <f t="shared" si="40"/>
        <v>0</v>
      </c>
      <c r="X107" s="109">
        <f>IF(OR(ISNUMBER(SEARCH("(strict)",Text!M107)),ISNUMBER(SEARCH("(lenient)",Text!M107))),10,0)</f>
        <v>0</v>
      </c>
      <c r="Y107" s="116">
        <f>IFERROR(IF(AND(SEARCH("(strict)",Text!N107)&gt;0,Scores!E107="Medium"),10,IF(AND(SEARCH("(strict)",Text!N107)&gt;0,Scores!E107="High"),20,0)),0)</f>
        <v>0</v>
      </c>
      <c r="Z107" s="116">
        <f t="shared" si="29"/>
        <v>0</v>
      </c>
      <c r="AA107" s="116">
        <f>IF(OR(ISNUMBER(SEARCH("(strict)",Text!N107)),ISNUMBER(SEARCH("(lenient)",Text!N107))),10,0)</f>
        <v>0</v>
      </c>
      <c r="AB107" s="109">
        <f>IFERROR(IF(AND(SEARCH("(strict)",Text!O107)&gt;0,Scores!E107="Medium"),10,IF(AND(SEARCH("(strict)",Text!O107)&gt;0,Scores!E107="High"),20,0)),0)</f>
        <v>0</v>
      </c>
      <c r="AC107" s="109">
        <f t="shared" si="41"/>
        <v>0</v>
      </c>
      <c r="AD107" s="109">
        <f>IF(OR(ISNUMBER(SEARCH("(strict)",Text!O107)),ISNUMBER(SEARCH("(lenient)",Text!O107))),10,0)</f>
        <v>0</v>
      </c>
      <c r="AE107" s="116">
        <f>IFERROR(IF(AND(SEARCH("(strict)",Text!P107)&gt;0,Scores!E107="Medium"),10,IF(AND(SEARCH("(strict)",Text!P107)&gt;0,Scores!E107="High"),20,0)),0)</f>
        <v>0</v>
      </c>
      <c r="AF107" s="116">
        <f t="shared" si="30"/>
        <v>0</v>
      </c>
      <c r="AG107" s="116">
        <f>IF(OR(ISNUMBER(SEARCH("(strict)",Text!P107)),ISNUMBER(SEARCH("(lenient)",Text!P107))),10,0)</f>
        <v>0</v>
      </c>
      <c r="AH107" s="109">
        <f>IFERROR(IF(AND(SEARCH("(strict)",Text!Q107)&gt;0,Scores!E107="Medium"),10,IF(AND(SEARCH("(strict)",Text!Q107)&gt;0,Scores!E107="High"),20,0)),0)</f>
        <v>0</v>
      </c>
      <c r="AI107" s="109">
        <f t="shared" si="31"/>
        <v>0</v>
      </c>
      <c r="AJ107" s="109">
        <f>IF(OR(ISNUMBER(SEARCH("(strict)",Text!Q107)),ISNUMBER(SEARCH("(lenient)",Text!Q107))),10,0)</f>
        <v>0</v>
      </c>
      <c r="AK107" s="116">
        <f>IFERROR(IF(AND(SEARCH("(strict)",Text!R107)&gt;0,Scores!E107="Medium"),10,IF(AND(SEARCH("(strict)",Text!R107)&gt;0,Scores!E107="High"),20,0)),0)</f>
        <v>0</v>
      </c>
      <c r="AL107" s="116">
        <f t="shared" si="32"/>
        <v>0</v>
      </c>
      <c r="AM107" s="116">
        <f>IF(OR(ISNUMBER(SEARCH("(strict)",Text!R107)),ISNUMBER(SEARCH("(lenient)",Text!R107))),10,0)</f>
        <v>0</v>
      </c>
      <c r="AN107" s="109">
        <f>IFERROR(IF(AND(SEARCH("(strict)",Text!S107)&gt;0,Scores!E107="Medium"),10,IF(AND(SEARCH("(strict)",Text!S107)&gt;0,Scores!E107="High"),20,0)),0)</f>
        <v>0</v>
      </c>
      <c r="AO107" s="109">
        <f t="shared" si="33"/>
        <v>0</v>
      </c>
      <c r="AP107" s="109">
        <f>IF(OR(ISNUMBER(SEARCH("(strict)",Text!S107)),ISNUMBER(SEARCH("(lenient)",Text!S107))),10,0)</f>
        <v>0</v>
      </c>
      <c r="AQ107" s="116">
        <f>IFERROR(IF(AND(SEARCH("(strict)",Text!T107)&gt;0,Scores!E107="Medium"),10,IF(AND(SEARCH("(strict)",Text!T107)&gt;0,Scores!E107="High"),20,0)),0)</f>
        <v>0</v>
      </c>
      <c r="AR107" s="116">
        <f t="shared" si="34"/>
        <v>0</v>
      </c>
      <c r="AS107" s="116">
        <f>IF(OR(ISNUMBER(SEARCH("(strict)",Text!T107)),ISNUMBER(SEARCH("(lenient)",Text!T107))),10,0)</f>
        <v>0</v>
      </c>
    </row>
    <row r="108" spans="1:45" ht="73.05" customHeight="1">
      <c r="A108" s="65" t="s">
        <v>397</v>
      </c>
      <c r="B108" s="3" t="s">
        <v>487</v>
      </c>
      <c r="C108" s="5" t="s">
        <v>447</v>
      </c>
      <c r="D108" s="4" t="s">
        <v>488</v>
      </c>
      <c r="E108" s="66" t="s">
        <v>67</v>
      </c>
      <c r="F108" s="66" t="s">
        <v>489</v>
      </c>
      <c r="G108" s="116">
        <f>IFERROR(IF(AND(SEARCH("(strict)",Text!H108)&gt;0,Scores!E108="Medium"),10,IF(AND(SEARCH("(strict)",Text!H108)&gt;0,Scores!E108="High"),20,0)),0)</f>
        <v>0</v>
      </c>
      <c r="H108" s="116">
        <f t="shared" si="35"/>
        <v>0</v>
      </c>
      <c r="I108" s="116">
        <f>IF(OR(ISNUMBER(SEARCH("(strict)",Text!H108)),ISNUMBER(SEARCH("(lenient)",Text!H108))),10,0)</f>
        <v>0</v>
      </c>
      <c r="J108" s="109">
        <f>IFERROR(IF(AND(SEARCH("(strict)",Text!I108)&gt;0,Scores!E108="Medium"),10,IF(AND(SEARCH("(strict)",Text!I108)&gt;0,Scores!E108="High"),20,0)),0)</f>
        <v>0</v>
      </c>
      <c r="K108" s="109">
        <f t="shared" si="36"/>
        <v>0</v>
      </c>
      <c r="L108" s="109">
        <f>IF(OR(ISNUMBER(SEARCH("(strict)",Text!I108)),ISNUMBER(SEARCH("(lenient)",Text!I108))),10,0)</f>
        <v>0</v>
      </c>
      <c r="M108" s="116">
        <f>IFERROR(IF(AND(SEARCH("(strict)",Text!J108)&gt;0,Scores!E108="Medium"),10,IF(AND(SEARCH("(strict)",Text!J108)&gt;0,Scores!E108="High"),20,0)),0)</f>
        <v>0</v>
      </c>
      <c r="N108" s="116">
        <f t="shared" si="37"/>
        <v>0</v>
      </c>
      <c r="O108" s="116">
        <f>IF(OR(ISNUMBER(SEARCH("(strict)",Text!J108)),ISNUMBER(SEARCH("(lenient)",Text!J108))),10,0)</f>
        <v>0</v>
      </c>
      <c r="P108" s="109">
        <f>IFERROR(IF(AND(SEARCH("(strict)",Text!K108)&gt;0,Scores!E108="Medium"),10,IF(AND(SEARCH("(strict)",Text!K108)&gt;0,Scores!E108="High"),20,0)),0)</f>
        <v>0</v>
      </c>
      <c r="Q108" s="109">
        <f t="shared" si="38"/>
        <v>0</v>
      </c>
      <c r="R108" s="109">
        <f>IF(OR(ISNUMBER(SEARCH("(strict)",Text!K108)),ISNUMBER(SEARCH("(lenient)",Text!K108))),10,0)</f>
        <v>0</v>
      </c>
      <c r="S108" s="116">
        <f>IFERROR(IF(AND(SEARCH("(strict)",Text!L108)&gt;0,Scores!E108="Medium"),10,IF(AND(SEARCH("(strict)",Text!L108)&gt;0,Scores!E108="High"),20,0)),0)</f>
        <v>0</v>
      </c>
      <c r="T108" s="116">
        <f t="shared" si="39"/>
        <v>0</v>
      </c>
      <c r="U108" s="116">
        <f>IF(OR(ISNUMBER(SEARCH("(strict)",Text!L108)),ISNUMBER(SEARCH("(lenient)",Text!L108))),10,0)</f>
        <v>0</v>
      </c>
      <c r="V108" s="109">
        <f>IFERROR(IF(AND(SEARCH("(strict)",Text!M108)&gt;0,Scores!E108="Medium"),10,IF(AND(SEARCH("(strict)",Text!M108)&gt;0,Scores!E108="High"),20,0)),0)</f>
        <v>0</v>
      </c>
      <c r="W108" s="109">
        <f t="shared" si="40"/>
        <v>0</v>
      </c>
      <c r="X108" s="109">
        <f>IF(OR(ISNUMBER(SEARCH("(strict)",Text!M108)),ISNUMBER(SEARCH("(lenient)",Text!M108))),10,0)</f>
        <v>0</v>
      </c>
      <c r="Y108" s="116">
        <f>IFERROR(IF(AND(SEARCH("(strict)",Text!N108)&gt;0,Scores!E108="Medium"),10,IF(AND(SEARCH("(strict)",Text!N108)&gt;0,Scores!E108="High"),20,0)),0)</f>
        <v>0</v>
      </c>
      <c r="Z108" s="116">
        <f t="shared" si="29"/>
        <v>0</v>
      </c>
      <c r="AA108" s="116">
        <f>IF(OR(ISNUMBER(SEARCH("(strict)",Text!N108)),ISNUMBER(SEARCH("(lenient)",Text!N108))),10,0)</f>
        <v>0</v>
      </c>
      <c r="AB108" s="109">
        <f>IFERROR(IF(AND(SEARCH("(strict)",Text!O108)&gt;0,Scores!E108="Medium"),10,IF(AND(SEARCH("(strict)",Text!O108)&gt;0,Scores!E108="High"),20,0)),0)</f>
        <v>0</v>
      </c>
      <c r="AC108" s="109">
        <f t="shared" si="41"/>
        <v>0</v>
      </c>
      <c r="AD108" s="109">
        <f>IF(OR(ISNUMBER(SEARCH("(strict)",Text!O108)),ISNUMBER(SEARCH("(lenient)",Text!O108))),10,0)</f>
        <v>0</v>
      </c>
      <c r="AE108" s="116">
        <f>IFERROR(IF(AND(SEARCH("(strict)",Text!P108)&gt;0,Scores!E108="Medium"),10,IF(AND(SEARCH("(strict)",Text!P108)&gt;0,Scores!E108="High"),20,0)),0)</f>
        <v>0</v>
      </c>
      <c r="AF108" s="116">
        <f t="shared" si="30"/>
        <v>0</v>
      </c>
      <c r="AG108" s="116">
        <f>IF(OR(ISNUMBER(SEARCH("(strict)",Text!P108)),ISNUMBER(SEARCH("(lenient)",Text!P108))),10,0)</f>
        <v>0</v>
      </c>
      <c r="AH108" s="109">
        <f>IFERROR(IF(AND(SEARCH("(strict)",Text!Q108)&gt;0,Scores!E108="Medium"),10,IF(AND(SEARCH("(strict)",Text!Q108)&gt;0,Scores!E108="High"),20,0)),0)</f>
        <v>0</v>
      </c>
      <c r="AI108" s="109">
        <f t="shared" si="31"/>
        <v>0</v>
      </c>
      <c r="AJ108" s="109">
        <f>IF(OR(ISNUMBER(SEARCH("(strict)",Text!Q108)),ISNUMBER(SEARCH("(lenient)",Text!Q108))),10,0)</f>
        <v>0</v>
      </c>
      <c r="AK108" s="116">
        <f>IFERROR(IF(AND(SEARCH("(strict)",Text!R108)&gt;0,Scores!E108="Medium"),10,IF(AND(SEARCH("(strict)",Text!R108)&gt;0,Scores!E108="High"),20,0)),0)</f>
        <v>0</v>
      </c>
      <c r="AL108" s="116">
        <f t="shared" si="32"/>
        <v>0</v>
      </c>
      <c r="AM108" s="116">
        <f>IF(OR(ISNUMBER(SEARCH("(strict)",Text!R108)),ISNUMBER(SEARCH("(lenient)",Text!R108))),10,0)</f>
        <v>0</v>
      </c>
      <c r="AN108" s="109">
        <f>IFERROR(IF(AND(SEARCH("(strict)",Text!S108)&gt;0,Scores!E108="Medium"),10,IF(AND(SEARCH("(strict)",Text!S108)&gt;0,Scores!E108="High"),20,0)),0)</f>
        <v>0</v>
      </c>
      <c r="AO108" s="109">
        <f t="shared" si="33"/>
        <v>0</v>
      </c>
      <c r="AP108" s="109">
        <f>IF(OR(ISNUMBER(SEARCH("(strict)",Text!S108)),ISNUMBER(SEARCH("(lenient)",Text!S108))),10,0)</f>
        <v>0</v>
      </c>
      <c r="AQ108" s="116">
        <f>IFERROR(IF(AND(SEARCH("(strict)",Text!T108)&gt;0,Scores!E108="Medium"),10,IF(AND(SEARCH("(strict)",Text!T108)&gt;0,Scores!E108="High"),20,0)),0)</f>
        <v>0</v>
      </c>
      <c r="AR108" s="116">
        <f t="shared" si="34"/>
        <v>0</v>
      </c>
      <c r="AS108" s="116">
        <f>IF(OR(ISNUMBER(SEARCH("(strict)",Text!T108)),ISNUMBER(SEARCH("(lenient)",Text!T108))),10,0)</f>
        <v>0</v>
      </c>
    </row>
    <row r="109" spans="1:45" ht="13.8">
      <c r="J109" s="10"/>
      <c r="K109" s="10"/>
      <c r="L109" s="10"/>
      <c r="M109" s="10"/>
      <c r="N109" s="10"/>
      <c r="O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row>
    <row r="110" spans="1:45" ht="41.4">
      <c r="D110" s="148" t="s">
        <v>496</v>
      </c>
      <c r="E110" s="149"/>
      <c r="F110" s="20" t="s">
        <v>497</v>
      </c>
      <c r="G110" s="29"/>
      <c r="H110" s="13">
        <f>SUM(H3:H108)</f>
        <v>1.08</v>
      </c>
      <c r="I110" s="60"/>
      <c r="J110" s="13"/>
      <c r="K110" s="13">
        <f>SUM(K3:K108)</f>
        <v>2.06</v>
      </c>
      <c r="L110" s="13"/>
      <c r="M110" s="29"/>
      <c r="N110" s="13">
        <f>SUM(N3:N108)</f>
        <v>0.16</v>
      </c>
      <c r="O110" s="60"/>
      <c r="P110" s="13"/>
      <c r="Q110" s="13">
        <f>SUM(Q3:Q108)</f>
        <v>2.0399999999999996</v>
      </c>
      <c r="R110" s="13"/>
      <c r="S110" s="29"/>
      <c r="T110" s="13">
        <f>SUM(T3:T108)</f>
        <v>1.1200000000000001</v>
      </c>
      <c r="U110" s="60"/>
      <c r="V110" s="13"/>
      <c r="W110" s="13">
        <f>SUM(W3:W108)</f>
        <v>1.1200000000000001</v>
      </c>
      <c r="X110" s="13"/>
      <c r="Y110" s="29"/>
      <c r="Z110" s="13">
        <f>SUM(Z3:Z108)</f>
        <v>4.2099999999999991</v>
      </c>
      <c r="AA110" s="13"/>
      <c r="AB110" s="29"/>
      <c r="AC110" s="13">
        <f>SUM(AC3:AC108)</f>
        <v>3.2399999999999975</v>
      </c>
      <c r="AD110" s="60"/>
      <c r="AE110" s="13"/>
      <c r="AF110" s="13">
        <f>SUM(AF3:AF108)</f>
        <v>7.2499999999999947</v>
      </c>
      <c r="AG110" s="13"/>
      <c r="AH110" s="13"/>
      <c r="AI110" s="13">
        <f>SUM(AI3:AI108)</f>
        <v>7.2499999999999947</v>
      </c>
      <c r="AJ110" s="13"/>
      <c r="AK110" s="29"/>
      <c r="AL110" s="13">
        <f>SUM(AL3:AL108)</f>
        <v>4.1499999999999968</v>
      </c>
      <c r="AM110" s="60"/>
      <c r="AN110" s="13"/>
      <c r="AO110" s="13">
        <f>SUM(AO3:AO108)</f>
        <v>5.1899999999999986</v>
      </c>
      <c r="AP110" s="13"/>
      <c r="AQ110" s="29"/>
      <c r="AR110" s="13">
        <f>SUM(AR3:AR108)</f>
        <v>4.08</v>
      </c>
      <c r="AS110" s="60"/>
    </row>
    <row r="111" spans="1:45" ht="27.6">
      <c r="D111" s="150" t="s">
        <v>498</v>
      </c>
      <c r="E111" s="151"/>
      <c r="F111" s="32" t="s">
        <v>499</v>
      </c>
      <c r="G111" s="30">
        <f>SUM(G3:G108)</f>
        <v>100</v>
      </c>
      <c r="H111" s="15"/>
      <c r="I111" s="64">
        <f>SUM(I3:I108)</f>
        <v>140</v>
      </c>
      <c r="J111" s="15">
        <f>SUM(J3:J108)</f>
        <v>100</v>
      </c>
      <c r="K111" s="15"/>
      <c r="L111" s="15">
        <f>SUM(L3:L108)</f>
        <v>220</v>
      </c>
      <c r="M111" s="30">
        <f>SUM(M3:M108)</f>
        <v>160</v>
      </c>
      <c r="N111" s="15"/>
      <c r="O111" s="64">
        <f>SUM(O3:O108)</f>
        <v>280</v>
      </c>
      <c r="P111" s="15">
        <f>SUM(P3:P108)</f>
        <v>80</v>
      </c>
      <c r="Q111" s="15"/>
      <c r="R111" s="15">
        <f>SUM(R3:R108)</f>
        <v>90</v>
      </c>
      <c r="S111" s="30">
        <f>SUM(S3:S108)</f>
        <v>140</v>
      </c>
      <c r="T111" s="15"/>
      <c r="U111" s="64">
        <f>SUM(U3:U108)</f>
        <v>230</v>
      </c>
      <c r="V111" s="15">
        <f>SUM(V3:V108)</f>
        <v>140</v>
      </c>
      <c r="W111" s="15"/>
      <c r="X111" s="15">
        <f>SUM(X3:X108)</f>
        <v>230</v>
      </c>
      <c r="Y111" s="30">
        <f>SUM(Y3:Y108)</f>
        <v>290</v>
      </c>
      <c r="Z111" s="15"/>
      <c r="AA111" s="15">
        <f>SUM(AA3:AA108)</f>
        <v>370</v>
      </c>
      <c r="AB111" s="30">
        <f>SUM(AB3:AB108)</f>
        <v>300</v>
      </c>
      <c r="AC111" s="15"/>
      <c r="AD111" s="64">
        <f>SUM(AD3:AD108)</f>
        <v>390</v>
      </c>
      <c r="AE111" s="15">
        <f>SUM(AE3:AE108)</f>
        <v>390</v>
      </c>
      <c r="AF111" s="15"/>
      <c r="AG111" s="15">
        <f>SUM(AG3:AG108)</f>
        <v>340</v>
      </c>
      <c r="AH111" s="15">
        <f>SUM(AH3:AH108)</f>
        <v>390</v>
      </c>
      <c r="AI111" s="15"/>
      <c r="AJ111" s="15">
        <f>SUM(AJ3:AJ108)</f>
        <v>340</v>
      </c>
      <c r="AK111" s="30">
        <f>SUM(AK3:AK108)</f>
        <v>230</v>
      </c>
      <c r="AL111" s="15"/>
      <c r="AM111" s="64">
        <f>SUM(AM3:AM108)</f>
        <v>320</v>
      </c>
      <c r="AN111" s="15">
        <f>SUM(AN3:AN108)</f>
        <v>290</v>
      </c>
      <c r="AO111" s="15"/>
      <c r="AP111" s="15">
        <f>SUM(AP3:AP108)</f>
        <v>270</v>
      </c>
      <c r="AQ111" s="30">
        <f>SUM(AQ3:AQ108)</f>
        <v>160</v>
      </c>
      <c r="AR111" s="15"/>
      <c r="AS111" s="64">
        <f>SUM(AS3:AS108)</f>
        <v>330</v>
      </c>
    </row>
    <row r="112" spans="1:45" ht="13.8">
      <c r="D112" s="7"/>
      <c r="E112" s="7"/>
      <c r="G112" s="6"/>
      <c r="H112" s="6"/>
      <c r="I112" s="6"/>
      <c r="J112" s="6"/>
      <c r="K112" s="6"/>
      <c r="L112" s="6"/>
      <c r="M112" s="6"/>
      <c r="N112" s="6"/>
      <c r="O112" s="6"/>
      <c r="P112" s="6"/>
      <c r="Q112" s="6"/>
      <c r="R112" s="6"/>
      <c r="S112" s="6"/>
      <c r="T112" s="6"/>
      <c r="U112" s="6"/>
      <c r="V112" s="6"/>
      <c r="W112" s="6"/>
      <c r="X112" s="6"/>
      <c r="AB112" s="6"/>
      <c r="AC112" s="6"/>
      <c r="AD112" s="6"/>
      <c r="AE112" s="6"/>
      <c r="AF112" s="6"/>
      <c r="AG112" s="6"/>
      <c r="AH112" s="6"/>
      <c r="AI112" s="6"/>
      <c r="AJ112" s="6"/>
      <c r="AK112" s="6"/>
      <c r="AL112" s="6"/>
      <c r="AM112" s="6"/>
      <c r="AN112" s="6"/>
      <c r="AO112" s="6"/>
      <c r="AP112" s="6"/>
      <c r="AQ112" s="6"/>
      <c r="AR112" s="6"/>
      <c r="AS112" s="6"/>
    </row>
    <row r="113" spans="4:45" ht="27.6">
      <c r="D113" s="142" t="s">
        <v>500</v>
      </c>
      <c r="E113" s="143"/>
      <c r="F113" s="55" t="s">
        <v>501</v>
      </c>
      <c r="G113" s="29"/>
      <c r="H113" s="13">
        <f>100*(H110-TRUNC(H110))</f>
        <v>8.0000000000000071</v>
      </c>
      <c r="I113" s="60"/>
      <c r="J113" s="13"/>
      <c r="K113" s="13">
        <f>100*(K110-TRUNC(K110))</f>
        <v>6.0000000000000053</v>
      </c>
      <c r="L113" s="13"/>
      <c r="M113" s="29"/>
      <c r="N113" s="13">
        <f>100*(N110-TRUNC(N110))</f>
        <v>16</v>
      </c>
      <c r="O113" s="60"/>
      <c r="P113" s="13"/>
      <c r="Q113" s="13">
        <f>100*(Q110-TRUNC(Q110))</f>
        <v>3.9999999999999591</v>
      </c>
      <c r="R113" s="13"/>
      <c r="S113" s="29"/>
      <c r="T113" s="13">
        <f>100*(T110-TRUNC(T110))</f>
        <v>12.000000000000011</v>
      </c>
      <c r="U113" s="60"/>
      <c r="V113" s="13"/>
      <c r="W113" s="13">
        <f>100*(W110-TRUNC(W110))</f>
        <v>12.000000000000011</v>
      </c>
      <c r="X113" s="60"/>
      <c r="Y113" s="29"/>
      <c r="Z113" s="13">
        <f>100*(Z110-TRUNC(Z110))</f>
        <v>20.999999999999908</v>
      </c>
      <c r="AA113" s="13"/>
      <c r="AB113" s="29"/>
      <c r="AC113" s="13">
        <f>100*(AC110-TRUNC(AC110))</f>
        <v>23.999999999999755</v>
      </c>
      <c r="AD113" s="60"/>
      <c r="AE113" s="13"/>
      <c r="AF113" s="13">
        <f>100*(AF110-TRUNC(AF110))</f>
        <v>24.999999999999467</v>
      </c>
      <c r="AG113" s="13"/>
      <c r="AH113" s="13"/>
      <c r="AI113" s="13">
        <f>100*(AI110-TRUNC(AI110))</f>
        <v>24.999999999999467</v>
      </c>
      <c r="AJ113" s="13"/>
      <c r="AK113" s="29"/>
      <c r="AL113" s="13">
        <f>100*(AL110-TRUNC(AL110))</f>
        <v>14.99999999999968</v>
      </c>
      <c r="AM113" s="60"/>
      <c r="AN113" s="13"/>
      <c r="AO113" s="13">
        <f>100*(AO110-TRUNC(AO110))</f>
        <v>18.999999999999861</v>
      </c>
      <c r="AP113" s="13"/>
      <c r="AQ113" s="29"/>
      <c r="AR113" s="13">
        <f>100*(AR110-TRUNC(AR110))</f>
        <v>8.0000000000000071</v>
      </c>
      <c r="AS113" s="60"/>
    </row>
    <row r="114" spans="4:45" ht="13.8">
      <c r="D114" s="144"/>
      <c r="E114" s="145"/>
      <c r="F114" s="23" t="s">
        <v>502</v>
      </c>
      <c r="G114" s="31"/>
      <c r="H114" s="6">
        <f>TRUNC(H110)</f>
        <v>1</v>
      </c>
      <c r="I114" s="61"/>
      <c r="J114" s="6"/>
      <c r="K114" s="6">
        <f>TRUNC(K110)</f>
        <v>2</v>
      </c>
      <c r="L114" s="6"/>
      <c r="M114" s="31"/>
      <c r="N114" s="6">
        <f>TRUNC(N110)</f>
        <v>0</v>
      </c>
      <c r="O114" s="61"/>
      <c r="P114" s="6"/>
      <c r="Q114" s="6">
        <f>TRUNC(Q110)</f>
        <v>2</v>
      </c>
      <c r="R114" s="6"/>
      <c r="S114" s="31"/>
      <c r="T114" s="6">
        <f>TRUNC(T110)</f>
        <v>1</v>
      </c>
      <c r="U114" s="61"/>
      <c r="V114" s="6"/>
      <c r="W114" s="6">
        <f>TRUNC(W110)</f>
        <v>1</v>
      </c>
      <c r="X114" s="61"/>
      <c r="Y114" s="31"/>
      <c r="Z114" s="6">
        <f>TRUNC(Z110)</f>
        <v>4</v>
      </c>
      <c r="AB114" s="31"/>
      <c r="AC114" s="6">
        <f>TRUNC(AC110)</f>
        <v>3</v>
      </c>
      <c r="AD114" s="61"/>
      <c r="AE114" s="6"/>
      <c r="AF114" s="6">
        <f>TRUNC(AF110)</f>
        <v>7</v>
      </c>
      <c r="AG114" s="6"/>
      <c r="AH114" s="6"/>
      <c r="AI114" s="6">
        <f>TRUNC(AI110)</f>
        <v>7</v>
      </c>
      <c r="AJ114" s="6"/>
      <c r="AK114" s="31"/>
      <c r="AL114" s="6">
        <f>TRUNC(AL110)</f>
        <v>4</v>
      </c>
      <c r="AM114" s="61"/>
      <c r="AN114" s="6"/>
      <c r="AO114" s="6">
        <f>TRUNC(AO110)</f>
        <v>5</v>
      </c>
      <c r="AP114" s="6"/>
      <c r="AQ114" s="31"/>
      <c r="AR114" s="6">
        <f>TRUNC(AR110)</f>
        <v>4</v>
      </c>
      <c r="AS114" s="61"/>
    </row>
    <row r="115" spans="4:45" ht="13.8">
      <c r="D115" s="146"/>
      <c r="E115" s="147"/>
      <c r="F115" s="14" t="s">
        <v>503</v>
      </c>
      <c r="G115" s="30"/>
      <c r="H115" s="15">
        <f>SUM(H113:H114)</f>
        <v>9.0000000000000071</v>
      </c>
      <c r="I115" s="64"/>
      <c r="J115" s="15"/>
      <c r="K115" s="15">
        <f>SUM(K113:K114)</f>
        <v>8.0000000000000053</v>
      </c>
      <c r="L115" s="15"/>
      <c r="M115" s="30"/>
      <c r="N115" s="15">
        <f>SUM(N113:N114)</f>
        <v>16</v>
      </c>
      <c r="O115" s="64"/>
      <c r="P115" s="15"/>
      <c r="Q115" s="15">
        <f>SUM(Q113:Q114)</f>
        <v>5.9999999999999591</v>
      </c>
      <c r="R115" s="15"/>
      <c r="S115" s="30"/>
      <c r="T115" s="15">
        <f>SUM(T113:T114)</f>
        <v>13.000000000000011</v>
      </c>
      <c r="U115" s="64"/>
      <c r="V115" s="15"/>
      <c r="W115" s="15">
        <f>SUM(W113:W114)</f>
        <v>13.000000000000011</v>
      </c>
      <c r="X115" s="64"/>
      <c r="Y115" s="30"/>
      <c r="Z115" s="15">
        <f>SUM(Z113:Z114)</f>
        <v>24.999999999999908</v>
      </c>
      <c r="AA115" s="15"/>
      <c r="AB115" s="30"/>
      <c r="AC115" s="15">
        <f>SUM(AC113:AC114)</f>
        <v>26.999999999999755</v>
      </c>
      <c r="AD115" s="64"/>
      <c r="AE115" s="15"/>
      <c r="AF115" s="15">
        <f>SUM(AF113:AF114)</f>
        <v>31.999999999999467</v>
      </c>
      <c r="AG115" s="15"/>
      <c r="AH115" s="15"/>
      <c r="AI115" s="15">
        <f>SUM(AI113:AI114)</f>
        <v>31.999999999999467</v>
      </c>
      <c r="AJ115" s="15"/>
      <c r="AK115" s="30"/>
      <c r="AL115" s="15">
        <f>SUM(AL113:AL114)</f>
        <v>18.99999999999968</v>
      </c>
      <c r="AM115" s="64"/>
      <c r="AN115" s="15"/>
      <c r="AO115" s="15">
        <f>SUM(AO113:AO114)</f>
        <v>23.999999999999861</v>
      </c>
      <c r="AP115" s="15"/>
      <c r="AQ115" s="30"/>
      <c r="AR115" s="15">
        <f>SUM(AR113:AR114)</f>
        <v>12.000000000000007</v>
      </c>
      <c r="AS115" s="64"/>
    </row>
    <row r="116" spans="4:45" ht="13.8">
      <c r="D116" s="7"/>
      <c r="E116" s="7"/>
      <c r="G116" s="6"/>
      <c r="H116" s="6"/>
      <c r="I116" s="6"/>
      <c r="J116" s="6"/>
      <c r="K116" s="6"/>
      <c r="L116" s="6"/>
      <c r="M116" s="6"/>
      <c r="N116" s="6"/>
      <c r="O116" s="6"/>
      <c r="P116" s="6"/>
      <c r="Q116" s="6"/>
      <c r="R116" s="6"/>
      <c r="S116" s="6"/>
      <c r="T116" s="6"/>
      <c r="U116" s="6"/>
      <c r="V116" s="6"/>
      <c r="W116" s="6"/>
      <c r="X116" s="6"/>
      <c r="AB116" s="6"/>
      <c r="AC116" s="6"/>
      <c r="AD116" s="6"/>
      <c r="AE116" s="6"/>
      <c r="AF116" s="6"/>
      <c r="AG116" s="6"/>
      <c r="AH116" s="6"/>
      <c r="AI116" s="6"/>
      <c r="AJ116" s="6"/>
      <c r="AK116" s="6"/>
      <c r="AL116" s="6"/>
      <c r="AM116" s="6"/>
      <c r="AN116" s="6"/>
      <c r="AO116" s="6"/>
      <c r="AP116" s="6"/>
      <c r="AQ116" s="6"/>
      <c r="AR116" s="6"/>
      <c r="AS116" s="6"/>
    </row>
    <row r="117" spans="4:45" ht="13.8">
      <c r="D117" s="142" t="s">
        <v>504</v>
      </c>
      <c r="E117" s="143"/>
      <c r="F117" s="22" t="s">
        <v>505</v>
      </c>
      <c r="G117" s="29"/>
      <c r="H117" s="13">
        <f>H113*10</f>
        <v>80.000000000000071</v>
      </c>
      <c r="I117" s="60"/>
      <c r="J117" s="29"/>
      <c r="K117" s="13">
        <f>K113*10</f>
        <v>60.000000000000057</v>
      </c>
      <c r="L117" s="60"/>
      <c r="M117" s="29"/>
      <c r="N117" s="13">
        <f>N113*10</f>
        <v>160</v>
      </c>
      <c r="O117" s="60"/>
      <c r="P117" s="29"/>
      <c r="Q117" s="13">
        <f>Q113*10</f>
        <v>39.999999999999588</v>
      </c>
      <c r="R117" s="60"/>
      <c r="S117" s="29"/>
      <c r="T117" s="13">
        <f>T113*10</f>
        <v>120.00000000000011</v>
      </c>
      <c r="U117" s="60"/>
      <c r="V117" s="13"/>
      <c r="W117" s="13">
        <f>W113*10</f>
        <v>120.00000000000011</v>
      </c>
      <c r="X117" s="60"/>
      <c r="Y117" s="29"/>
      <c r="Z117" s="13">
        <f>Z113*10</f>
        <v>209.99999999999909</v>
      </c>
      <c r="AA117" s="13"/>
      <c r="AB117" s="29"/>
      <c r="AC117" s="13">
        <f>AC113*10</f>
        <v>239.99999999999756</v>
      </c>
      <c r="AD117" s="60"/>
      <c r="AE117" s="13"/>
      <c r="AF117" s="13">
        <f>AF113*10</f>
        <v>249.99999999999466</v>
      </c>
      <c r="AG117" s="13"/>
      <c r="AH117" s="13"/>
      <c r="AI117" s="13">
        <f>AI113*10</f>
        <v>249.99999999999466</v>
      </c>
      <c r="AJ117" s="13"/>
      <c r="AK117" s="29"/>
      <c r="AL117" s="13">
        <f>AL113*10</f>
        <v>149.99999999999682</v>
      </c>
      <c r="AM117" s="60"/>
      <c r="AN117" s="13"/>
      <c r="AO117" s="13">
        <f>AO113*10</f>
        <v>189.99999999999861</v>
      </c>
      <c r="AP117" s="13"/>
      <c r="AQ117" s="29"/>
      <c r="AR117" s="13">
        <f>AR113*10</f>
        <v>80.000000000000071</v>
      </c>
      <c r="AS117" s="60"/>
    </row>
    <row r="118" spans="4:45" ht="13.8">
      <c r="D118" s="144"/>
      <c r="E118" s="145"/>
      <c r="F118" s="23" t="s">
        <v>506</v>
      </c>
      <c r="G118" s="31"/>
      <c r="H118" s="6">
        <f>H114*20</f>
        <v>20</v>
      </c>
      <c r="I118" s="61"/>
      <c r="J118" s="31"/>
      <c r="K118" s="6">
        <f>K114*20</f>
        <v>40</v>
      </c>
      <c r="L118" s="61"/>
      <c r="M118" s="31"/>
      <c r="N118" s="6">
        <f>N114*20</f>
        <v>0</v>
      </c>
      <c r="O118" s="61"/>
      <c r="P118" s="31"/>
      <c r="Q118" s="6">
        <f>Q114*20</f>
        <v>40</v>
      </c>
      <c r="R118" s="61"/>
      <c r="S118" s="31"/>
      <c r="T118" s="6">
        <f>T114*20</f>
        <v>20</v>
      </c>
      <c r="U118" s="61"/>
      <c r="V118" s="6"/>
      <c r="W118" s="6">
        <f>W114*20</f>
        <v>20</v>
      </c>
      <c r="X118" s="61"/>
      <c r="Y118" s="31"/>
      <c r="Z118" s="6">
        <f>Z114*20</f>
        <v>80</v>
      </c>
      <c r="AB118" s="31"/>
      <c r="AC118" s="6">
        <f>AC114*20</f>
        <v>60</v>
      </c>
      <c r="AD118" s="61"/>
      <c r="AE118" s="6"/>
      <c r="AF118" s="6">
        <f>AF114*20</f>
        <v>140</v>
      </c>
      <c r="AG118" s="6"/>
      <c r="AH118" s="6"/>
      <c r="AI118" s="6">
        <f>AI114*20</f>
        <v>140</v>
      </c>
      <c r="AJ118" s="6"/>
      <c r="AK118" s="31"/>
      <c r="AL118" s="6">
        <f>AL114*20</f>
        <v>80</v>
      </c>
      <c r="AM118" s="61"/>
      <c r="AN118" s="6"/>
      <c r="AO118" s="6">
        <f>AO114*20</f>
        <v>100</v>
      </c>
      <c r="AP118" s="6"/>
      <c r="AQ118" s="31"/>
      <c r="AR118" s="6">
        <f>AR114*20</f>
        <v>80</v>
      </c>
      <c r="AS118" s="61"/>
    </row>
    <row r="119" spans="4:45" ht="13.8">
      <c r="D119" s="144"/>
      <c r="E119" s="145"/>
      <c r="F119" s="23" t="s">
        <v>507</v>
      </c>
      <c r="G119" s="31"/>
      <c r="H119" s="6">
        <f>ROUND(SUM(H117+H118),0)</f>
        <v>100</v>
      </c>
      <c r="I119" s="61"/>
      <c r="J119" s="31"/>
      <c r="K119" s="6">
        <f>ROUND(SUM(K117+K118),0)</f>
        <v>100</v>
      </c>
      <c r="L119" s="61"/>
      <c r="M119" s="31"/>
      <c r="N119" s="6">
        <f>ROUND(SUM(N117+N118),0)</f>
        <v>160</v>
      </c>
      <c r="O119" s="61"/>
      <c r="P119" s="31"/>
      <c r="Q119" s="6">
        <f>ROUND(SUM(Q117+Q118),0)</f>
        <v>80</v>
      </c>
      <c r="R119" s="61"/>
      <c r="S119" s="31"/>
      <c r="T119" s="6">
        <f>ROUND(SUM(T117+T118),0)</f>
        <v>140</v>
      </c>
      <c r="U119" s="61"/>
      <c r="V119" s="6"/>
      <c r="W119" s="6">
        <f>ROUND(SUM(W117+W118),0)</f>
        <v>140</v>
      </c>
      <c r="X119" s="61"/>
      <c r="Y119" s="31"/>
      <c r="Z119" s="6">
        <f>ROUND(SUM(Z117+Z118),0)</f>
        <v>290</v>
      </c>
      <c r="AB119" s="31"/>
      <c r="AC119" s="6">
        <f>ROUND(SUM(AC117+AC118),0)</f>
        <v>300</v>
      </c>
      <c r="AD119" s="61"/>
      <c r="AE119" s="6"/>
      <c r="AF119" s="6">
        <f>ROUND(SUM(AF117+AF118),0)</f>
        <v>390</v>
      </c>
      <c r="AG119" s="6"/>
      <c r="AH119" s="6"/>
      <c r="AI119" s="6">
        <f>ROUND(SUM(AI117+AI118),0)</f>
        <v>390</v>
      </c>
      <c r="AJ119" s="6"/>
      <c r="AK119" s="31"/>
      <c r="AL119" s="6">
        <f>ROUND(SUM(AL117+AL118),0)</f>
        <v>230</v>
      </c>
      <c r="AM119" s="61"/>
      <c r="AN119" s="6"/>
      <c r="AO119" s="6">
        <f>ROUND(SUM(AO117+AO118),0)</f>
        <v>290</v>
      </c>
      <c r="AP119" s="6"/>
      <c r="AQ119" s="31"/>
      <c r="AR119" s="6">
        <f>ROUND(SUM(AR117+AR118),0)</f>
        <v>160</v>
      </c>
      <c r="AS119" s="61"/>
    </row>
    <row r="120" spans="4:45" ht="13.8">
      <c r="D120" s="146"/>
      <c r="E120" s="147"/>
      <c r="F120" s="14" t="s">
        <v>508</v>
      </c>
      <c r="G120" s="135"/>
      <c r="H120" s="15" t="str">
        <f>IF(H119=G111, "Yes", "No")</f>
        <v>Yes</v>
      </c>
      <c r="I120" s="136"/>
      <c r="J120" s="125"/>
      <c r="K120" s="15" t="str">
        <f>IF(K119=J111, "Yes", "No")</f>
        <v>Yes</v>
      </c>
      <c r="L120" s="59"/>
      <c r="M120" s="125"/>
      <c r="N120" s="15" t="str">
        <f>IF(N119=M111, "Yes", "No")</f>
        <v>Yes</v>
      </c>
      <c r="O120" s="59"/>
      <c r="P120" s="135"/>
      <c r="Q120" s="15" t="str">
        <f>IF(Q119=P111, "Yes", "No")</f>
        <v>Yes</v>
      </c>
      <c r="R120" s="129"/>
      <c r="S120" s="125"/>
      <c r="T120" s="15" t="str">
        <f>IF(T119=S111, "Yes", "No")</f>
        <v>Yes</v>
      </c>
      <c r="U120" s="59"/>
      <c r="V120" s="16"/>
      <c r="W120" s="15" t="str">
        <f>IF(W119=V111, "Yes", "No")</f>
        <v>Yes</v>
      </c>
      <c r="X120" s="59"/>
      <c r="Y120" s="30"/>
      <c r="Z120" s="15" t="str">
        <f>IF(Z119=Y111, "Yes", "No")</f>
        <v>Yes</v>
      </c>
      <c r="AA120" s="15"/>
      <c r="AB120" s="125"/>
      <c r="AC120" s="15" t="str">
        <f>IF(AC119=AB111, "Yes", "No")</f>
        <v>Yes</v>
      </c>
      <c r="AD120" s="59"/>
      <c r="AE120" s="16"/>
      <c r="AF120" s="15" t="str">
        <f>IF(AF119=AE111, "Yes", "No")</f>
        <v>Yes</v>
      </c>
      <c r="AG120" s="16"/>
      <c r="AH120" s="16"/>
      <c r="AI120" s="15" t="str">
        <f>IF(AI119=AH111, "Yes", "No")</f>
        <v>Yes</v>
      </c>
      <c r="AJ120" s="16"/>
      <c r="AK120" s="132"/>
      <c r="AL120" s="15" t="str">
        <f>IF(AL119=AK111, "Yes", "No")</f>
        <v>Yes</v>
      </c>
      <c r="AM120" s="133"/>
      <c r="AN120" s="18"/>
      <c r="AO120" s="15" t="str">
        <f>IF(AO119=AN111, "Yes", "No")</f>
        <v>Yes</v>
      </c>
      <c r="AP120" s="18"/>
      <c r="AQ120" s="125"/>
      <c r="AR120" s="15" t="str">
        <f>IF(AR119=AQ111, "Yes", "No")</f>
        <v>Yes</v>
      </c>
      <c r="AS120" s="59"/>
    </row>
    <row r="121" spans="4:45" ht="13.8"/>
    <row r="122" spans="4:45" ht="27.6">
      <c r="F122" s="62" t="s">
        <v>509</v>
      </c>
      <c r="G122" s="57"/>
      <c r="H122" s="13">
        <f>SUM(H119+20)</f>
        <v>120</v>
      </c>
      <c r="I122" s="57"/>
      <c r="J122" s="124"/>
      <c r="K122" s="13">
        <f>SUM(K119+20)</f>
        <v>120</v>
      </c>
      <c r="L122" s="58"/>
      <c r="M122" s="124"/>
      <c r="N122" s="13">
        <f>SUM(N119+20)</f>
        <v>180</v>
      </c>
      <c r="O122" s="58"/>
      <c r="P122" s="134"/>
      <c r="Q122" s="13">
        <f>SUM(Q119+20)</f>
        <v>100</v>
      </c>
      <c r="R122" s="127"/>
      <c r="S122" s="124"/>
      <c r="T122" s="13">
        <f>SUM(T119+20)</f>
        <v>160</v>
      </c>
      <c r="U122" s="58"/>
      <c r="V122" s="124"/>
      <c r="W122" s="13">
        <f>SUM(W119+20)</f>
        <v>160</v>
      </c>
      <c r="X122" s="58"/>
      <c r="Y122" s="13"/>
      <c r="Z122" s="13">
        <f>SUM(Z119+20)</f>
        <v>310</v>
      </c>
      <c r="AA122" s="13"/>
      <c r="AB122" s="124"/>
      <c r="AC122" s="13">
        <f>SUM(AC119+20)</f>
        <v>320</v>
      </c>
      <c r="AD122" s="58"/>
      <c r="AE122" s="56"/>
      <c r="AF122" s="13">
        <f>SUM(AF119+20)</f>
        <v>410</v>
      </c>
      <c r="AG122" s="56"/>
      <c r="AH122" s="124"/>
      <c r="AI122" s="13">
        <f>SUM(AI119+20)</f>
        <v>410</v>
      </c>
      <c r="AJ122" s="58"/>
      <c r="AK122" s="130"/>
      <c r="AL122" s="13">
        <f>SUM(AL119+20)</f>
        <v>250</v>
      </c>
      <c r="AM122" s="131"/>
      <c r="AN122" s="126"/>
      <c r="AO122" s="13">
        <f>SUM(AO119+20)</f>
        <v>310</v>
      </c>
      <c r="AP122" s="127"/>
      <c r="AQ122" s="124"/>
      <c r="AR122" s="13">
        <f>SUM(AR119+20)</f>
        <v>180</v>
      </c>
      <c r="AS122" s="58"/>
    </row>
    <row r="123" spans="4:45" ht="27.6">
      <c r="F123" s="63" t="s">
        <v>510</v>
      </c>
      <c r="G123" s="17"/>
      <c r="H123" s="15" t="str">
        <f>IF(H122='PY Comparisons'!B10, "Yes", "No")</f>
        <v>Yes</v>
      </c>
      <c r="I123" s="17"/>
      <c r="J123" s="125"/>
      <c r="K123" s="15" t="str">
        <f>IF(K122='PY Comparisons'!C10, "Yes", "No")</f>
        <v>Yes</v>
      </c>
      <c r="L123" s="59"/>
      <c r="M123" s="125"/>
      <c r="N123" s="15" t="str">
        <f>IF(N122='PY Comparisons'!D10, "Yes", "No")</f>
        <v>Yes</v>
      </c>
      <c r="O123" s="59"/>
      <c r="P123" s="135"/>
      <c r="Q123" s="15" t="str">
        <f>IF(Q122='PY Comparisons'!E10, "Yes", "No")</f>
        <v>Yes</v>
      </c>
      <c r="R123" s="129"/>
      <c r="S123" s="125"/>
      <c r="T123" s="15" t="str">
        <f>IF(T122='PY Comparisons'!F10, "Yes", "No")</f>
        <v>Yes</v>
      </c>
      <c r="U123" s="59"/>
      <c r="V123" s="125"/>
      <c r="W123" s="15" t="str">
        <f>IF(W122='PY Comparisons'!G10, "Yes", "No")</f>
        <v>Yes</v>
      </c>
      <c r="X123" s="59"/>
      <c r="Y123" s="15"/>
      <c r="Z123" s="15" t="str">
        <f>IF(Z122='PY Comparisons'!H10, "Yes", "No")</f>
        <v>Yes</v>
      </c>
      <c r="AA123" s="15"/>
      <c r="AB123" s="125"/>
      <c r="AC123" s="15" t="str">
        <f>IF(AC122='PY Comparisons'!I10, "Yes", "No")</f>
        <v>Yes</v>
      </c>
      <c r="AD123" s="59"/>
      <c r="AE123" s="16"/>
      <c r="AF123" s="15" t="str">
        <f>IF(AF122='PY Comparisons'!J10, "Yes", "No")</f>
        <v>Yes</v>
      </c>
      <c r="AG123" s="16"/>
      <c r="AH123" s="125"/>
      <c r="AI123" s="15" t="str">
        <f>IF(AI122='PY Comparisons'!K10, "Yes", "No")</f>
        <v>Yes</v>
      </c>
      <c r="AJ123" s="59"/>
      <c r="AK123" s="132"/>
      <c r="AL123" s="15" t="str">
        <f>IF(AL122='PY Comparisons'!L10, "Yes", "No")</f>
        <v>Yes</v>
      </c>
      <c r="AM123" s="133"/>
      <c r="AN123" s="128"/>
      <c r="AO123" s="15" t="str">
        <f>IF(AO122='PY Comparisons'!M10, "Yes", "No")</f>
        <v>Yes</v>
      </c>
      <c r="AP123" s="129"/>
      <c r="AQ123" s="125"/>
      <c r="AR123" s="15" t="str">
        <f>IF(AR122='PY Comparisons'!N10, "Yes", "No")</f>
        <v>Yes</v>
      </c>
      <c r="AS123" s="59"/>
    </row>
    <row r="124" spans="4:45" ht="13.8"/>
    <row r="125" spans="4:45" ht="13.8"/>
    <row r="126" spans="4:45" ht="13.8">
      <c r="H126" s="6"/>
      <c r="K126" s="6"/>
      <c r="N126" s="6"/>
      <c r="Q126" s="6"/>
      <c r="T126" s="6"/>
      <c r="W126" s="6"/>
      <c r="AC126" s="6"/>
      <c r="AF126" s="6"/>
      <c r="AI126" s="6"/>
      <c r="AL126" s="6"/>
      <c r="AO126" s="6"/>
      <c r="AR126" s="6"/>
    </row>
    <row r="127" spans="4:45" ht="13.8">
      <c r="H127" s="6"/>
      <c r="K127" s="6"/>
      <c r="N127" s="6"/>
      <c r="Q127" s="6"/>
      <c r="T127" s="6"/>
      <c r="W127" s="6"/>
      <c r="AC127" s="6"/>
      <c r="AF127" s="6"/>
      <c r="AI127" s="6"/>
      <c r="AL127" s="6"/>
      <c r="AO127" s="6"/>
      <c r="AR127" s="6"/>
    </row>
    <row r="128" spans="4:45" ht="13.8">
      <c r="H128" s="108"/>
      <c r="K128" s="108"/>
      <c r="N128" s="108"/>
      <c r="Q128" s="108"/>
      <c r="T128" s="108"/>
      <c r="W128" s="108"/>
      <c r="Z128" s="108"/>
      <c r="AC128" s="108"/>
      <c r="AF128" s="108"/>
      <c r="AI128" s="108"/>
      <c r="AL128" s="108"/>
      <c r="AO128" s="108"/>
      <c r="AR128" s="108"/>
    </row>
    <row r="129" spans="8:44" ht="13.8">
      <c r="H129" s="107"/>
      <c r="K129" s="107"/>
      <c r="N129" s="107"/>
      <c r="Q129" s="107"/>
      <c r="T129" s="107"/>
      <c r="W129" s="107"/>
      <c r="Z129" s="107"/>
      <c r="AC129" s="107"/>
      <c r="AF129" s="107"/>
      <c r="AI129" s="107"/>
      <c r="AL129" s="107"/>
      <c r="AO129" s="107"/>
      <c r="AR129" s="107"/>
    </row>
    <row r="130" spans="8:44" ht="13.8"/>
    <row r="131" spans="8:44" ht="13.8"/>
    <row r="132" spans="8:44" ht="13.8"/>
    <row r="133" spans="8:44" ht="13.8"/>
    <row r="134" spans="8:44" ht="13.8"/>
    <row r="135" spans="8:44" ht="13.8"/>
    <row r="136" spans="8:44" ht="13.8"/>
    <row r="137" spans="8:44" ht="13.8"/>
    <row r="138" spans="8:44" ht="13.8"/>
    <row r="139" spans="8:44" ht="13.8"/>
    <row r="140" spans="8:44" ht="13.8"/>
    <row r="141" spans="8:44" ht="13.8"/>
    <row r="142" spans="8:44" ht="13.8"/>
    <row r="143" spans="8:44" ht="13.8"/>
    <row r="144" spans="8:44" ht="13.8"/>
    <row r="145" ht="13.8"/>
    <row r="146" ht="13.8"/>
    <row r="147" ht="13.8"/>
    <row r="148" ht="13.8"/>
    <row r="149" ht="13.8"/>
    <row r="150" ht="13.8"/>
    <row r="151" ht="13.8"/>
    <row r="152" ht="13.8"/>
    <row r="153" ht="13.8"/>
    <row r="154" ht="13.8"/>
    <row r="155" ht="13.8"/>
    <row r="156" ht="13.8"/>
    <row r="157" ht="13.8"/>
    <row r="158" ht="13.8"/>
    <row r="159" ht="13.8"/>
    <row r="160" ht="13.8"/>
    <row r="161" ht="13.8"/>
    <row r="162" ht="13.8"/>
    <row r="163" ht="13.8"/>
    <row r="164" ht="13.8"/>
    <row r="165" ht="13.8"/>
    <row r="166" ht="13.8"/>
    <row r="167" ht="13.8"/>
    <row r="168" ht="13.8"/>
    <row r="169" ht="13.8"/>
    <row r="170" ht="13.8"/>
  </sheetData>
  <autoFilter ref="A1:AS108" xr:uid="{00000000-0001-0000-0000-000000000000}">
    <filterColumn colId="24" showButton="0"/>
    <filterColumn colId="25" showButton="0"/>
    <filterColumn colId="30" showButton="0"/>
    <filterColumn colId="31" showButton="0"/>
    <filterColumn colId="33" showButton="0"/>
    <filterColumn colId="34" showButton="0"/>
    <filterColumn colId="36" showButton="0"/>
    <filterColumn colId="37" showButton="0"/>
    <filterColumn colId="39" showButton="0"/>
    <filterColumn colId="40" showButton="0"/>
    <filterColumn colId="42" showButton="0"/>
    <filterColumn colId="43" showButton="0"/>
  </autoFilter>
  <mergeCells count="23">
    <mergeCell ref="J1:L1"/>
    <mergeCell ref="M1:O1"/>
    <mergeCell ref="D117:E120"/>
    <mergeCell ref="B1:B2"/>
    <mergeCell ref="C1:C2"/>
    <mergeCell ref="D1:D2"/>
    <mergeCell ref="E1:E2"/>
    <mergeCell ref="A1:A2"/>
    <mergeCell ref="AQ1:AS1"/>
    <mergeCell ref="D113:E115"/>
    <mergeCell ref="D110:E110"/>
    <mergeCell ref="D111:E111"/>
    <mergeCell ref="F1:F2"/>
    <mergeCell ref="Y1:AA1"/>
    <mergeCell ref="AE1:AG1"/>
    <mergeCell ref="AH1:AJ1"/>
    <mergeCell ref="P1:R1"/>
    <mergeCell ref="AN1:AP1"/>
    <mergeCell ref="V1:X1"/>
    <mergeCell ref="AB1:AD1"/>
    <mergeCell ref="G1:I1"/>
    <mergeCell ref="AK1:AM1"/>
    <mergeCell ref="S1:U1"/>
  </mergeCells>
  <phoneticPr fontId="35" type="noConversion"/>
  <conditionalFormatting sqref="Z120">
    <cfRule type="cellIs" dxfId="39" priority="66" operator="equal">
      <formula>"No"</formula>
    </cfRule>
    <cfRule type="cellIs" dxfId="38" priority="67" operator="equal">
      <formula>"Yes"</formula>
    </cfRule>
  </conditionalFormatting>
  <conditionalFormatting sqref="AF120">
    <cfRule type="cellIs" dxfId="37" priority="64" operator="equal">
      <formula>"No"</formula>
    </cfRule>
    <cfRule type="cellIs" dxfId="36" priority="65" operator="equal">
      <formula>"Yes"</formula>
    </cfRule>
  </conditionalFormatting>
  <conditionalFormatting sqref="AI120">
    <cfRule type="cellIs" dxfId="35" priority="62" operator="equal">
      <formula>"No"</formula>
    </cfRule>
    <cfRule type="cellIs" dxfId="34" priority="63" operator="equal">
      <formula>"Yes"</formula>
    </cfRule>
  </conditionalFormatting>
  <conditionalFormatting sqref="Q120">
    <cfRule type="cellIs" dxfId="33" priority="50" operator="equal">
      <formula>"No"</formula>
    </cfRule>
    <cfRule type="cellIs" dxfId="32" priority="51" operator="equal">
      <formula>"Yes"</formula>
    </cfRule>
  </conditionalFormatting>
  <conditionalFormatting sqref="AO120">
    <cfRule type="cellIs" dxfId="31" priority="44" operator="equal">
      <formula>"No"</formula>
    </cfRule>
    <cfRule type="cellIs" dxfId="30" priority="45" operator="equal">
      <formula>"Yes"</formula>
    </cfRule>
  </conditionalFormatting>
  <conditionalFormatting sqref="AC120">
    <cfRule type="cellIs" dxfId="29" priority="42" operator="equal">
      <formula>"No"</formula>
    </cfRule>
    <cfRule type="cellIs" dxfId="28" priority="43" operator="equal">
      <formula>"Yes"</formula>
    </cfRule>
  </conditionalFormatting>
  <conditionalFormatting sqref="AL120">
    <cfRule type="cellIs" dxfId="27" priority="38" operator="equal">
      <formula>"No"</formula>
    </cfRule>
    <cfRule type="cellIs" dxfId="26" priority="39" operator="equal">
      <formula>"Yes"</formula>
    </cfRule>
  </conditionalFormatting>
  <conditionalFormatting sqref="K120">
    <cfRule type="cellIs" dxfId="25" priority="36" operator="equal">
      <formula>"No"</formula>
    </cfRule>
    <cfRule type="cellIs" dxfId="24" priority="37" operator="equal">
      <formula>"Yes"</formula>
    </cfRule>
  </conditionalFormatting>
  <conditionalFormatting sqref="N120">
    <cfRule type="cellIs" dxfId="23" priority="32" operator="equal">
      <formula>"No"</formula>
    </cfRule>
    <cfRule type="cellIs" dxfId="22" priority="33" operator="equal">
      <formula>"Yes"</formula>
    </cfRule>
  </conditionalFormatting>
  <conditionalFormatting sqref="T120">
    <cfRule type="cellIs" dxfId="21" priority="30" operator="equal">
      <formula>"No"</formula>
    </cfRule>
    <cfRule type="cellIs" dxfId="20" priority="31" operator="equal">
      <formula>"Yes"</formula>
    </cfRule>
  </conditionalFormatting>
  <conditionalFormatting sqref="H120">
    <cfRule type="cellIs" dxfId="19" priority="26" operator="equal">
      <formula>"No"</formula>
    </cfRule>
    <cfRule type="cellIs" dxfId="18" priority="27" operator="equal">
      <formula>"Yes"</formula>
    </cfRule>
  </conditionalFormatting>
  <conditionalFormatting sqref="W120">
    <cfRule type="cellIs" dxfId="17" priority="24" operator="equal">
      <formula>"No"</formula>
    </cfRule>
    <cfRule type="cellIs" dxfId="16" priority="25" operator="equal">
      <formula>"Yes"</formula>
    </cfRule>
  </conditionalFormatting>
  <conditionalFormatting sqref="W123">
    <cfRule type="cellIs" dxfId="15" priority="23" operator="equal">
      <formula>"Yes"</formula>
    </cfRule>
  </conditionalFormatting>
  <conditionalFormatting sqref="T123">
    <cfRule type="cellIs" dxfId="14" priority="22" operator="equal">
      <formula>"Yes"</formula>
    </cfRule>
  </conditionalFormatting>
  <conditionalFormatting sqref="N123">
    <cfRule type="cellIs" dxfId="13" priority="21" operator="equal">
      <formula>"Yes"</formula>
    </cfRule>
  </conditionalFormatting>
  <conditionalFormatting sqref="K123">
    <cfRule type="cellIs" dxfId="12" priority="20" operator="equal">
      <formula>"Yes"</formula>
    </cfRule>
  </conditionalFormatting>
  <conditionalFormatting sqref="AC123">
    <cfRule type="cellIs" dxfId="11" priority="19" operator="equal">
      <formula>"Yes"</formula>
    </cfRule>
  </conditionalFormatting>
  <conditionalFormatting sqref="AO123">
    <cfRule type="cellIs" dxfId="10" priority="18" operator="equal">
      <formula>"Yes"</formula>
    </cfRule>
  </conditionalFormatting>
  <conditionalFormatting sqref="AL123">
    <cfRule type="cellIs" dxfId="9" priority="17" operator="equal">
      <formula>"Yes"</formula>
    </cfRule>
  </conditionalFormatting>
  <conditionalFormatting sqref="Q123">
    <cfRule type="cellIs" dxfId="8" priority="14" operator="equal">
      <formula>"Yes"</formula>
    </cfRule>
  </conditionalFormatting>
  <conditionalFormatting sqref="H123">
    <cfRule type="cellIs" dxfId="7" priority="13" operator="equal">
      <formula>"Yes"</formula>
    </cfRule>
  </conditionalFormatting>
  <conditionalFormatting sqref="AI123">
    <cfRule type="cellIs" dxfId="6" priority="10" operator="equal">
      <formula>"Yes"</formula>
    </cfRule>
  </conditionalFormatting>
  <conditionalFormatting sqref="AF123">
    <cfRule type="cellIs" dxfId="5" priority="9" operator="equal">
      <formula>"Yes"</formula>
    </cfRule>
  </conditionalFormatting>
  <conditionalFormatting sqref="Z123">
    <cfRule type="cellIs" dxfId="4" priority="7" operator="equal">
      <formula>"Yes"</formula>
    </cfRule>
  </conditionalFormatting>
  <conditionalFormatting sqref="AR120">
    <cfRule type="cellIs" dxfId="3" priority="2" operator="equal">
      <formula>"No"</formula>
    </cfRule>
    <cfRule type="cellIs" dxfId="2" priority="3" operator="equal">
      <formula>"Yes"</formula>
    </cfRule>
  </conditionalFormatting>
  <conditionalFormatting sqref="AR123">
    <cfRule type="cellIs" dxfId="1" priority="1" operator="equal">
      <formula>"Yes"</formula>
    </cfRule>
  </conditionalFormatting>
  <pageMargins left="0.25" right="0.25" top="0.75" bottom="0.75" header="0.3" footer="0.3"/>
  <pageSetup scale="85" orientation="landscape" r:id="rId1"/>
  <headerFooter>
    <oddHeader>&amp;Z&amp;F</oddHead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AC604-3E89-4138-A367-3DD8215A600F}">
  <dimension ref="A1:N22"/>
  <sheetViews>
    <sheetView zoomScale="125" zoomScaleNormal="90" workbookViewId="0">
      <selection activeCell="I10" sqref="I10"/>
    </sheetView>
  </sheetViews>
  <sheetFormatPr defaultColWidth="8.77734375" defaultRowHeight="14.4"/>
  <cols>
    <col min="2" max="6" width="10.6640625" customWidth="1"/>
    <col min="8" max="9" width="10.6640625" customWidth="1"/>
    <col min="10" max="10" width="10.6640625" hidden="1" customWidth="1"/>
    <col min="11" max="13" width="10.6640625" customWidth="1"/>
  </cols>
  <sheetData>
    <row r="1" spans="1:14" ht="15" thickBot="1">
      <c r="A1" s="42" t="s">
        <v>511</v>
      </c>
      <c r="B1" s="152" t="s">
        <v>843</v>
      </c>
      <c r="C1" s="153"/>
      <c r="D1" s="153"/>
      <c r="E1" s="153"/>
      <c r="F1" s="153"/>
      <c r="G1" s="153"/>
      <c r="H1" s="153"/>
      <c r="I1" s="153"/>
      <c r="J1" s="153"/>
      <c r="K1" s="153"/>
      <c r="L1" s="153"/>
      <c r="M1" s="153"/>
      <c r="N1" s="153"/>
    </row>
    <row r="2" spans="1:14" ht="57.6">
      <c r="A2" s="43"/>
      <c r="B2" s="45" t="s">
        <v>26</v>
      </c>
      <c r="C2" s="45" t="s">
        <v>31</v>
      </c>
      <c r="D2" s="45" t="s">
        <v>837</v>
      </c>
      <c r="E2" s="45" t="s">
        <v>27</v>
      </c>
      <c r="F2" s="46" t="s">
        <v>32</v>
      </c>
      <c r="G2" s="46" t="s">
        <v>33</v>
      </c>
      <c r="H2" s="44" t="s">
        <v>840</v>
      </c>
      <c r="I2" s="45" t="s">
        <v>30</v>
      </c>
      <c r="J2" s="45" t="s">
        <v>512</v>
      </c>
      <c r="K2" s="45" t="s">
        <v>841</v>
      </c>
      <c r="L2" s="45" t="s">
        <v>28</v>
      </c>
      <c r="M2" s="45" t="s">
        <v>29</v>
      </c>
      <c r="N2" s="46" t="s">
        <v>801</v>
      </c>
    </row>
    <row r="3" spans="1:14">
      <c r="A3" s="121" t="s">
        <v>513</v>
      </c>
      <c r="B3" s="122"/>
      <c r="C3" s="122"/>
      <c r="D3" s="122"/>
      <c r="E3" s="122"/>
      <c r="F3" s="122"/>
      <c r="G3" s="122"/>
      <c r="H3" s="122"/>
      <c r="I3" s="122"/>
      <c r="J3" s="122"/>
      <c r="K3" s="122"/>
      <c r="L3" s="122"/>
      <c r="M3" s="122"/>
      <c r="N3" s="122"/>
    </row>
    <row r="4" spans="1:14">
      <c r="A4" s="117">
        <v>2020</v>
      </c>
      <c r="B4" s="92">
        <v>120</v>
      </c>
      <c r="C4" s="91" t="s">
        <v>514</v>
      </c>
      <c r="D4" s="91" t="s">
        <v>514</v>
      </c>
      <c r="E4" s="92">
        <v>80</v>
      </c>
      <c r="F4" s="91" t="s">
        <v>514</v>
      </c>
      <c r="G4" s="91" t="s">
        <v>514</v>
      </c>
      <c r="H4" s="92">
        <v>130</v>
      </c>
      <c r="I4" s="92">
        <v>330</v>
      </c>
      <c r="J4" s="92">
        <v>430</v>
      </c>
      <c r="K4" s="92">
        <v>430</v>
      </c>
      <c r="L4" s="91" t="s">
        <v>514</v>
      </c>
      <c r="M4" s="92">
        <v>160</v>
      </c>
      <c r="N4" s="91" t="s">
        <v>514</v>
      </c>
    </row>
    <row r="5" spans="1:14">
      <c r="A5" s="117">
        <v>2021</v>
      </c>
      <c r="B5" s="92">
        <v>90</v>
      </c>
      <c r="C5" s="92">
        <v>130</v>
      </c>
      <c r="D5" s="92">
        <v>150</v>
      </c>
      <c r="E5" s="92">
        <v>80</v>
      </c>
      <c r="F5" s="92">
        <v>140</v>
      </c>
      <c r="G5" s="92">
        <v>160</v>
      </c>
      <c r="H5" s="92">
        <v>150</v>
      </c>
      <c r="I5" s="92">
        <v>340</v>
      </c>
      <c r="J5" s="92">
        <v>440</v>
      </c>
      <c r="K5" s="92">
        <v>440</v>
      </c>
      <c r="L5" s="92">
        <v>270</v>
      </c>
      <c r="M5" s="92">
        <v>290</v>
      </c>
      <c r="N5" s="105" t="s">
        <v>514</v>
      </c>
    </row>
    <row r="6" spans="1:14">
      <c r="A6" s="117">
        <v>2022</v>
      </c>
      <c r="B6" s="93">
        <f>Scores!G111</f>
        <v>100</v>
      </c>
      <c r="C6" s="94">
        <f>Scores!J111</f>
        <v>100</v>
      </c>
      <c r="D6" s="93">
        <f>Scores!M111</f>
        <v>160</v>
      </c>
      <c r="E6" s="92">
        <f>Scores!P111</f>
        <v>80</v>
      </c>
      <c r="F6" s="92">
        <f>Scores!S111</f>
        <v>140</v>
      </c>
      <c r="G6" s="94">
        <f>Scores!V111</f>
        <v>140</v>
      </c>
      <c r="H6" s="93">
        <f>Scores!Y111</f>
        <v>290</v>
      </c>
      <c r="I6" s="94">
        <f>Scores!AB111</f>
        <v>300</v>
      </c>
      <c r="J6" s="94">
        <f>Scores!AE111</f>
        <v>390</v>
      </c>
      <c r="K6" s="94">
        <f>Scores!AH111</f>
        <v>390</v>
      </c>
      <c r="L6" s="94">
        <f>Scores!AK111</f>
        <v>230</v>
      </c>
      <c r="M6" s="92">
        <f>Scores!AN111</f>
        <v>290</v>
      </c>
      <c r="N6" s="92">
        <f>Scores!AQ111</f>
        <v>160</v>
      </c>
    </row>
    <row r="7" spans="1:14">
      <c r="A7" s="121" t="s">
        <v>515</v>
      </c>
      <c r="B7" s="122"/>
      <c r="C7" s="122"/>
      <c r="D7" s="122"/>
      <c r="E7" s="122"/>
      <c r="F7" s="122"/>
      <c r="G7" s="122"/>
      <c r="H7" s="122"/>
      <c r="I7" s="122"/>
      <c r="J7" s="122"/>
      <c r="K7" s="122"/>
      <c r="L7" s="122"/>
      <c r="M7" s="122"/>
      <c r="N7" s="122"/>
    </row>
    <row r="8" spans="1:14">
      <c r="A8" s="89">
        <v>2020</v>
      </c>
      <c r="B8" s="92">
        <v>140</v>
      </c>
      <c r="C8" s="91" t="s">
        <v>514</v>
      </c>
      <c r="D8" s="91" t="s">
        <v>514</v>
      </c>
      <c r="E8" s="92">
        <v>100</v>
      </c>
      <c r="F8" s="91" t="s">
        <v>514</v>
      </c>
      <c r="G8" s="91" t="s">
        <v>514</v>
      </c>
      <c r="H8" s="92">
        <v>150</v>
      </c>
      <c r="I8" s="92">
        <v>350</v>
      </c>
      <c r="J8" s="92">
        <v>450</v>
      </c>
      <c r="K8" s="92">
        <v>450</v>
      </c>
      <c r="L8" s="91" t="s">
        <v>514</v>
      </c>
      <c r="M8" s="92">
        <v>180</v>
      </c>
      <c r="N8" s="91" t="s">
        <v>514</v>
      </c>
    </row>
    <row r="9" spans="1:14">
      <c r="A9" s="89">
        <v>2021</v>
      </c>
      <c r="B9" s="89">
        <f t="shared" ref="B9:G10" si="0">B5+20</f>
        <v>110</v>
      </c>
      <c r="C9" s="89">
        <f t="shared" si="0"/>
        <v>150</v>
      </c>
      <c r="D9" s="89">
        <f t="shared" si="0"/>
        <v>170</v>
      </c>
      <c r="E9" s="89">
        <f t="shared" si="0"/>
        <v>100</v>
      </c>
      <c r="F9" s="89">
        <f t="shared" si="0"/>
        <v>160</v>
      </c>
      <c r="G9" s="89">
        <f t="shared" si="0"/>
        <v>180</v>
      </c>
      <c r="H9" s="89">
        <f t="shared" ref="H9:M9" si="1">H5+20</f>
        <v>170</v>
      </c>
      <c r="I9" s="89">
        <f>I5+20</f>
        <v>360</v>
      </c>
      <c r="J9" s="89">
        <f t="shared" si="1"/>
        <v>460</v>
      </c>
      <c r="K9" s="89">
        <f t="shared" si="1"/>
        <v>460</v>
      </c>
      <c r="L9" s="89">
        <f t="shared" si="1"/>
        <v>290</v>
      </c>
      <c r="M9" s="89">
        <f t="shared" si="1"/>
        <v>310</v>
      </c>
      <c r="N9" s="91" t="s">
        <v>514</v>
      </c>
    </row>
    <row r="10" spans="1:14">
      <c r="A10" s="89">
        <v>2022</v>
      </c>
      <c r="B10" s="93">
        <f t="shared" si="0"/>
        <v>120</v>
      </c>
      <c r="C10" s="94">
        <f t="shared" si="0"/>
        <v>120</v>
      </c>
      <c r="D10" s="93">
        <f t="shared" si="0"/>
        <v>180</v>
      </c>
      <c r="E10" s="92">
        <f t="shared" si="0"/>
        <v>100</v>
      </c>
      <c r="F10" s="92">
        <f t="shared" si="0"/>
        <v>160</v>
      </c>
      <c r="G10" s="94">
        <f t="shared" si="0"/>
        <v>160</v>
      </c>
      <c r="H10" s="93">
        <f t="shared" ref="H10:M10" si="2">H6+20</f>
        <v>310</v>
      </c>
      <c r="I10" s="94">
        <f>I6+20</f>
        <v>320</v>
      </c>
      <c r="J10" s="94">
        <f t="shared" si="2"/>
        <v>410</v>
      </c>
      <c r="K10" s="94">
        <f t="shared" si="2"/>
        <v>410</v>
      </c>
      <c r="L10" s="94">
        <f t="shared" si="2"/>
        <v>250</v>
      </c>
      <c r="M10" s="92">
        <f t="shared" si="2"/>
        <v>310</v>
      </c>
      <c r="N10" s="92">
        <f>N6+20</f>
        <v>180</v>
      </c>
    </row>
    <row r="11" spans="1:14">
      <c r="A11" s="121" t="s">
        <v>516</v>
      </c>
      <c r="B11" s="122"/>
      <c r="C11" s="122"/>
      <c r="D11" s="122"/>
      <c r="E11" s="122"/>
      <c r="F11" s="122"/>
      <c r="G11" s="122"/>
      <c r="H11" s="122"/>
      <c r="I11" s="122"/>
      <c r="J11" s="122"/>
      <c r="K11" s="122"/>
      <c r="L11" s="122"/>
      <c r="M11" s="122"/>
      <c r="N11" s="122"/>
    </row>
    <row r="12" spans="1:14">
      <c r="A12" s="89">
        <v>2020</v>
      </c>
      <c r="B12" s="89">
        <v>40</v>
      </c>
      <c r="C12" s="91" t="s">
        <v>514</v>
      </c>
      <c r="D12" s="91" t="s">
        <v>514</v>
      </c>
      <c r="E12" s="89">
        <v>40</v>
      </c>
      <c r="F12" s="91" t="s">
        <v>514</v>
      </c>
      <c r="G12" s="91" t="s">
        <v>514</v>
      </c>
      <c r="H12" s="89">
        <v>40</v>
      </c>
      <c r="I12" s="89">
        <v>40</v>
      </c>
      <c r="J12" s="89">
        <v>40</v>
      </c>
      <c r="K12" s="89">
        <v>40</v>
      </c>
      <c r="L12" s="90" t="s">
        <v>514</v>
      </c>
      <c r="M12" s="89">
        <v>40</v>
      </c>
      <c r="N12" s="91" t="s">
        <v>514</v>
      </c>
    </row>
    <row r="13" spans="1:14">
      <c r="A13" s="89">
        <v>2021</v>
      </c>
      <c r="B13" s="89">
        <v>40</v>
      </c>
      <c r="C13" s="89">
        <v>40</v>
      </c>
      <c r="D13" s="89">
        <v>40</v>
      </c>
      <c r="E13" s="89">
        <v>40</v>
      </c>
      <c r="F13" s="89">
        <v>40</v>
      </c>
      <c r="G13" s="89">
        <v>40</v>
      </c>
      <c r="H13" s="89">
        <v>40</v>
      </c>
      <c r="I13" s="89">
        <v>40</v>
      </c>
      <c r="J13" s="89">
        <v>40</v>
      </c>
      <c r="K13" s="89">
        <v>40</v>
      </c>
      <c r="L13" s="89">
        <v>40</v>
      </c>
      <c r="M13" s="89">
        <v>40</v>
      </c>
      <c r="N13" s="91" t="s">
        <v>514</v>
      </c>
    </row>
    <row r="14" spans="1:14">
      <c r="A14" s="89">
        <v>2022</v>
      </c>
      <c r="B14" s="89">
        <v>40</v>
      </c>
      <c r="C14" s="89">
        <v>40</v>
      </c>
      <c r="D14" s="89">
        <v>40</v>
      </c>
      <c r="E14" s="89">
        <v>40</v>
      </c>
      <c r="F14" s="89">
        <v>40</v>
      </c>
      <c r="G14" s="89">
        <v>40</v>
      </c>
      <c r="H14" s="89">
        <v>40</v>
      </c>
      <c r="I14" s="89">
        <v>40</v>
      </c>
      <c r="J14" s="89">
        <v>40</v>
      </c>
      <c r="K14" s="89">
        <v>40</v>
      </c>
      <c r="L14" s="89">
        <v>40</v>
      </c>
      <c r="M14" s="89">
        <v>40</v>
      </c>
      <c r="N14" s="89">
        <v>40</v>
      </c>
    </row>
    <row r="15" spans="1:14">
      <c r="A15" s="121" t="s">
        <v>517</v>
      </c>
      <c r="B15" s="122"/>
      <c r="C15" s="122"/>
      <c r="D15" s="122"/>
      <c r="E15" s="122"/>
      <c r="F15" s="122"/>
      <c r="G15" s="122"/>
      <c r="H15" s="122"/>
      <c r="I15" s="122"/>
      <c r="J15" s="122"/>
      <c r="K15" s="122"/>
      <c r="L15" s="122"/>
      <c r="M15" s="122"/>
      <c r="N15" s="122"/>
    </row>
    <row r="16" spans="1:14">
      <c r="A16" s="89">
        <v>2020</v>
      </c>
      <c r="B16" s="95">
        <f>(B8/B12)*100%</f>
        <v>3.5</v>
      </c>
      <c r="C16" s="96" t="s">
        <v>514</v>
      </c>
      <c r="D16" s="96" t="s">
        <v>514</v>
      </c>
      <c r="E16" s="97">
        <f>(E8/E12)*100%</f>
        <v>2.5</v>
      </c>
      <c r="F16" s="96" t="s">
        <v>514</v>
      </c>
      <c r="G16" s="96" t="s">
        <v>514</v>
      </c>
      <c r="H16" s="95">
        <f t="shared" ref="H16:K18" si="3">(H8/H12)*100%</f>
        <v>3.75</v>
      </c>
      <c r="I16" s="95">
        <f>(I8/I12)*100%</f>
        <v>8.75</v>
      </c>
      <c r="J16" s="95">
        <f>(J8/J12)*100%</f>
        <v>11.25</v>
      </c>
      <c r="K16" s="95">
        <f t="shared" si="3"/>
        <v>11.25</v>
      </c>
      <c r="L16" s="96" t="s">
        <v>514</v>
      </c>
      <c r="M16" s="95">
        <f t="shared" ref="M16:M18" si="4">(M8/M12)*100%</f>
        <v>4.5</v>
      </c>
      <c r="N16" s="91" t="s">
        <v>514</v>
      </c>
    </row>
    <row r="17" spans="1:14">
      <c r="A17" s="89">
        <v>2021</v>
      </c>
      <c r="B17" s="97">
        <f>(B9/B13)*100%</f>
        <v>2.75</v>
      </c>
      <c r="C17" s="97">
        <f>(C9/C13)*100%</f>
        <v>3.75</v>
      </c>
      <c r="D17" s="97">
        <f>(D9/D13)*100%</f>
        <v>4.25</v>
      </c>
      <c r="E17" s="97">
        <f>(E9/E13)*100%</f>
        <v>2.5</v>
      </c>
      <c r="F17" s="97">
        <f t="shared" ref="F17:G18" si="5">(F9/F13)*100%</f>
        <v>4</v>
      </c>
      <c r="G17" s="97">
        <f t="shared" si="5"/>
        <v>4.5</v>
      </c>
      <c r="H17" s="97">
        <f t="shared" si="3"/>
        <v>4.25</v>
      </c>
      <c r="I17" s="97">
        <f>(I9/I13)*100%</f>
        <v>9</v>
      </c>
      <c r="J17" s="97">
        <f t="shared" si="3"/>
        <v>11.5</v>
      </c>
      <c r="K17" s="97">
        <f t="shared" si="3"/>
        <v>11.5</v>
      </c>
      <c r="L17" s="97">
        <f>(L9/L13)*100%</f>
        <v>7.25</v>
      </c>
      <c r="M17" s="97">
        <f t="shared" si="4"/>
        <v>7.75</v>
      </c>
      <c r="N17" s="105" t="s">
        <v>514</v>
      </c>
    </row>
    <row r="18" spans="1:14">
      <c r="A18" s="89">
        <v>2022</v>
      </c>
      <c r="B18" s="98">
        <f>(B10/B14)*100%</f>
        <v>3</v>
      </c>
      <c r="C18" s="106">
        <f>(C10/C14)*100%</f>
        <v>3</v>
      </c>
      <c r="D18" s="98">
        <f>(D10/D14)*100%</f>
        <v>4.5</v>
      </c>
      <c r="E18" s="97">
        <f>(E10/E14)*100%</f>
        <v>2.5</v>
      </c>
      <c r="F18" s="120">
        <f t="shared" si="5"/>
        <v>4</v>
      </c>
      <c r="G18" s="106">
        <f t="shared" si="5"/>
        <v>4</v>
      </c>
      <c r="H18" s="98">
        <f t="shared" si="3"/>
        <v>7.75</v>
      </c>
      <c r="I18" s="106">
        <f>(I10/I14)*100%</f>
        <v>8</v>
      </c>
      <c r="J18" s="106">
        <f t="shared" si="3"/>
        <v>10.25</v>
      </c>
      <c r="K18" s="106">
        <f t="shared" si="3"/>
        <v>10.25</v>
      </c>
      <c r="L18" s="106">
        <f>(L10/L14)*100%</f>
        <v>6.25</v>
      </c>
      <c r="M18" s="97">
        <f t="shared" si="4"/>
        <v>7.75</v>
      </c>
      <c r="N18" s="97">
        <f>(N10/N14)*100%</f>
        <v>4.5</v>
      </c>
    </row>
    <row r="19" spans="1:14">
      <c r="A19" s="121" t="s">
        <v>518</v>
      </c>
      <c r="B19" s="122"/>
      <c r="C19" s="122"/>
      <c r="D19" s="122"/>
      <c r="E19" s="122"/>
      <c r="F19" s="122"/>
      <c r="G19" s="122"/>
      <c r="H19" s="122"/>
      <c r="I19" s="122"/>
      <c r="J19" s="122"/>
      <c r="K19" s="122"/>
      <c r="L19" s="122"/>
      <c r="M19" s="122"/>
      <c r="N19" s="122"/>
    </row>
    <row r="20" spans="1:14">
      <c r="A20" s="89">
        <v>2020</v>
      </c>
      <c r="B20" s="99" t="str">
        <f t="shared" ref="B20:G22" si="6">IF(B16&gt;=100%, "100%", B16)</f>
        <v>100%</v>
      </c>
      <c r="C20" s="100" t="str">
        <f t="shared" si="6"/>
        <v>100%</v>
      </c>
      <c r="D20" s="100" t="str">
        <f t="shared" si="6"/>
        <v>100%</v>
      </c>
      <c r="E20" s="99" t="str">
        <f t="shared" si="6"/>
        <v>100%</v>
      </c>
      <c r="F20" s="100" t="str">
        <f t="shared" si="6"/>
        <v>100%</v>
      </c>
      <c r="G20" s="100" t="str">
        <f t="shared" si="6"/>
        <v>100%</v>
      </c>
      <c r="H20" s="99" t="str">
        <f t="shared" ref="H20:M20" si="7">IF(H16&gt;=100%, "100%", H16)</f>
        <v>100%</v>
      </c>
      <c r="I20" s="99" t="str">
        <f>IF(I16&gt;=100%, "100%", I16)</f>
        <v>100%</v>
      </c>
      <c r="J20" s="99" t="str">
        <f t="shared" si="7"/>
        <v>100%</v>
      </c>
      <c r="K20" s="99" t="str">
        <f t="shared" si="7"/>
        <v>100%</v>
      </c>
      <c r="L20" s="100" t="str">
        <f t="shared" si="7"/>
        <v>100%</v>
      </c>
      <c r="M20" s="99" t="str">
        <f t="shared" si="7"/>
        <v>100%</v>
      </c>
      <c r="N20" s="100" t="str">
        <f t="shared" ref="N20:N22" si="8">IF(N16&gt;=100%, "100%", N16)</f>
        <v>100%</v>
      </c>
    </row>
    <row r="21" spans="1:14">
      <c r="A21" s="89">
        <v>2021</v>
      </c>
      <c r="B21" s="99" t="str">
        <f t="shared" si="6"/>
        <v>100%</v>
      </c>
      <c r="C21" s="99" t="str">
        <f t="shared" si="6"/>
        <v>100%</v>
      </c>
      <c r="D21" s="99" t="str">
        <f t="shared" si="6"/>
        <v>100%</v>
      </c>
      <c r="E21" s="99" t="str">
        <f t="shared" si="6"/>
        <v>100%</v>
      </c>
      <c r="F21" s="99" t="str">
        <f t="shared" si="6"/>
        <v>100%</v>
      </c>
      <c r="G21" s="99" t="str">
        <f t="shared" si="6"/>
        <v>100%</v>
      </c>
      <c r="H21" s="99" t="str">
        <f t="shared" ref="H21:M21" si="9">IF(H17&gt;=100%, "100%", H17)</f>
        <v>100%</v>
      </c>
      <c r="I21" s="99" t="str">
        <f>IF(I17&gt;=100%, "100%", I17)</f>
        <v>100%</v>
      </c>
      <c r="J21" s="99" t="str">
        <f t="shared" si="9"/>
        <v>100%</v>
      </c>
      <c r="K21" s="99" t="str">
        <f t="shared" si="9"/>
        <v>100%</v>
      </c>
      <c r="L21" s="99" t="str">
        <f t="shared" si="9"/>
        <v>100%</v>
      </c>
      <c r="M21" s="99" t="str">
        <f t="shared" si="9"/>
        <v>100%</v>
      </c>
      <c r="N21" s="100" t="str">
        <f t="shared" si="8"/>
        <v>100%</v>
      </c>
    </row>
    <row r="22" spans="1:14">
      <c r="A22" s="89">
        <v>2022</v>
      </c>
      <c r="B22" s="99" t="str">
        <f t="shared" si="6"/>
        <v>100%</v>
      </c>
      <c r="C22" s="99" t="str">
        <f t="shared" si="6"/>
        <v>100%</v>
      </c>
      <c r="D22" s="99" t="str">
        <f t="shared" si="6"/>
        <v>100%</v>
      </c>
      <c r="E22" s="99" t="str">
        <f t="shared" si="6"/>
        <v>100%</v>
      </c>
      <c r="F22" s="99" t="str">
        <f t="shared" si="6"/>
        <v>100%</v>
      </c>
      <c r="G22" s="99" t="str">
        <f t="shared" si="6"/>
        <v>100%</v>
      </c>
      <c r="H22" s="99" t="str">
        <f t="shared" ref="H22:M22" si="10">IF(H18&gt;=100%, "100%", H18)</f>
        <v>100%</v>
      </c>
      <c r="I22" s="99" t="str">
        <f>IF(I18&gt;=100%, "100%", I18)</f>
        <v>100%</v>
      </c>
      <c r="J22" s="99" t="str">
        <f t="shared" si="10"/>
        <v>100%</v>
      </c>
      <c r="K22" s="99" t="str">
        <f t="shared" si="10"/>
        <v>100%</v>
      </c>
      <c r="L22" s="99" t="str">
        <f t="shared" si="10"/>
        <v>100%</v>
      </c>
      <c r="M22" s="99" t="str">
        <f t="shared" si="10"/>
        <v>100%</v>
      </c>
      <c r="N22" s="99" t="str">
        <f t="shared" si="8"/>
        <v>100%</v>
      </c>
    </row>
  </sheetData>
  <mergeCells count="1">
    <mergeCell ref="B1:N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B7D40-742C-4DBD-B9CE-C3B3C5531643}">
  <dimension ref="A1:L110"/>
  <sheetViews>
    <sheetView topLeftCell="D1" zoomScale="125" workbookViewId="0">
      <selection activeCell="D1" sqref="D1"/>
    </sheetView>
  </sheetViews>
  <sheetFormatPr defaultColWidth="8.77734375" defaultRowHeight="14.4"/>
  <cols>
    <col min="1" max="1" width="17.6640625" hidden="1" customWidth="1"/>
    <col min="2" max="2" width="15.44140625" hidden="1" customWidth="1"/>
    <col min="3" max="3" width="15.6640625" hidden="1" customWidth="1"/>
    <col min="4" max="4" width="12.44140625" bestFit="1" customWidth="1"/>
    <col min="5" max="8" width="25.109375" customWidth="1"/>
    <col min="9" max="9" width="20.44140625" bestFit="1" customWidth="1"/>
    <col min="10" max="10" width="26.44140625" customWidth="1"/>
    <col min="11" max="11" width="16.33203125" customWidth="1"/>
    <col min="12" max="12" width="19.33203125" customWidth="1"/>
  </cols>
  <sheetData>
    <row r="1" spans="1:12">
      <c r="A1" s="154" t="s">
        <v>834</v>
      </c>
      <c r="B1" s="154"/>
      <c r="C1" s="154"/>
      <c r="E1" s="155" t="s">
        <v>835</v>
      </c>
      <c r="F1" s="155"/>
      <c r="G1" s="155"/>
      <c r="H1" s="155"/>
    </row>
    <row r="2" spans="1:12" ht="55.2">
      <c r="A2" s="1" t="s">
        <v>19</v>
      </c>
      <c r="B2" s="1" t="s">
        <v>22</v>
      </c>
      <c r="C2" s="19" t="s">
        <v>519</v>
      </c>
      <c r="D2" s="8"/>
      <c r="E2" s="19" t="s">
        <v>520</v>
      </c>
      <c r="F2" s="51" t="s">
        <v>521</v>
      </c>
      <c r="G2" s="51" t="s">
        <v>804</v>
      </c>
      <c r="H2" s="19" t="s">
        <v>836</v>
      </c>
      <c r="I2" s="34"/>
      <c r="J2" s="34"/>
      <c r="K2" s="34"/>
      <c r="L2" s="34"/>
    </row>
    <row r="3" spans="1:12" ht="41.4">
      <c r="A3" s="27" t="s">
        <v>36</v>
      </c>
      <c r="B3" s="2" t="s">
        <v>39</v>
      </c>
      <c r="C3" s="7">
        <f>Text!W3</f>
        <v>3</v>
      </c>
      <c r="D3" s="8"/>
      <c r="E3" s="119" t="s">
        <v>522</v>
      </c>
      <c r="F3" s="48" t="s">
        <v>522</v>
      </c>
      <c r="G3" s="48" t="s">
        <v>522</v>
      </c>
      <c r="H3" s="48" t="s">
        <v>523</v>
      </c>
      <c r="I3" s="34"/>
      <c r="J3" s="34"/>
      <c r="K3" s="34"/>
      <c r="L3" s="34"/>
    </row>
    <row r="4" spans="1:12">
      <c r="A4" s="27" t="s">
        <v>45</v>
      </c>
      <c r="B4" s="2" t="s">
        <v>47</v>
      </c>
      <c r="C4" s="7">
        <f>Text!W4</f>
        <v>0</v>
      </c>
      <c r="D4" s="8"/>
      <c r="E4" s="48" t="s">
        <v>524</v>
      </c>
      <c r="F4" s="48" t="s">
        <v>524</v>
      </c>
      <c r="G4" s="48" t="s">
        <v>524</v>
      </c>
      <c r="H4" s="48" t="s">
        <v>807</v>
      </c>
      <c r="I4" s="34"/>
      <c r="J4" s="34"/>
      <c r="K4" s="34"/>
      <c r="L4" s="34"/>
    </row>
    <row r="5" spans="1:12">
      <c r="A5" s="27" t="s">
        <v>51</v>
      </c>
      <c r="B5" s="2" t="s">
        <v>47</v>
      </c>
      <c r="C5" s="7">
        <f>Text!W5</f>
        <v>5</v>
      </c>
      <c r="D5" s="8"/>
      <c r="E5" s="48"/>
      <c r="F5" s="48" t="s">
        <v>525</v>
      </c>
      <c r="G5" s="48" t="s">
        <v>525</v>
      </c>
      <c r="H5" s="48" t="s">
        <v>807</v>
      </c>
      <c r="I5" s="34"/>
      <c r="J5" s="34"/>
      <c r="K5" s="34"/>
      <c r="L5" s="34"/>
    </row>
    <row r="6" spans="1:12">
      <c r="A6" s="3" t="s">
        <v>56</v>
      </c>
      <c r="B6" s="4" t="s">
        <v>47</v>
      </c>
      <c r="C6" s="7">
        <f>Text!W6</f>
        <v>0</v>
      </c>
      <c r="D6" s="8"/>
      <c r="E6" s="48"/>
      <c r="F6" s="48" t="s">
        <v>526</v>
      </c>
      <c r="G6" s="48"/>
      <c r="H6" s="118"/>
      <c r="I6" s="34"/>
      <c r="J6" s="34"/>
      <c r="K6" s="34"/>
      <c r="L6" s="34"/>
    </row>
    <row r="7" spans="1:12">
      <c r="A7" s="3" t="s">
        <v>60</v>
      </c>
      <c r="B7" s="4" t="s">
        <v>47</v>
      </c>
      <c r="C7" s="7">
        <f>Text!W7</f>
        <v>0</v>
      </c>
      <c r="D7" s="8"/>
      <c r="E7" s="48" t="s">
        <v>527</v>
      </c>
      <c r="F7" s="48" t="s">
        <v>527</v>
      </c>
      <c r="G7" s="48" t="s">
        <v>527</v>
      </c>
      <c r="H7" s="48" t="s">
        <v>807</v>
      </c>
      <c r="I7" s="34"/>
      <c r="J7" s="34"/>
      <c r="K7" s="34"/>
      <c r="L7" s="34"/>
    </row>
    <row r="8" spans="1:12">
      <c r="A8" s="3" t="s">
        <v>64</v>
      </c>
      <c r="B8" s="4" t="s">
        <v>67</v>
      </c>
      <c r="C8" s="7">
        <f>Text!W8</f>
        <v>0</v>
      </c>
      <c r="D8" s="8"/>
      <c r="E8" s="48"/>
      <c r="F8" s="48" t="s">
        <v>528</v>
      </c>
      <c r="G8" s="48" t="s">
        <v>528</v>
      </c>
      <c r="H8" s="48" t="s">
        <v>807</v>
      </c>
      <c r="I8" s="34"/>
      <c r="J8" s="34"/>
      <c r="K8" s="34"/>
      <c r="L8" s="34"/>
    </row>
    <row r="9" spans="1:12">
      <c r="A9" s="3" t="s">
        <v>70</v>
      </c>
      <c r="B9" s="4" t="s">
        <v>67</v>
      </c>
      <c r="C9" s="7">
        <f>Text!W9</f>
        <v>0</v>
      </c>
      <c r="D9" s="8"/>
      <c r="E9" s="48" t="s">
        <v>529</v>
      </c>
      <c r="F9" s="48" t="s">
        <v>529</v>
      </c>
      <c r="G9" s="48" t="s">
        <v>529</v>
      </c>
      <c r="H9" s="48" t="s">
        <v>807</v>
      </c>
      <c r="I9" s="34"/>
      <c r="J9" s="34"/>
      <c r="K9" s="34"/>
      <c r="L9" s="34"/>
    </row>
    <row r="10" spans="1:12">
      <c r="A10" s="3" t="s">
        <v>74</v>
      </c>
      <c r="B10" s="4" t="s">
        <v>67</v>
      </c>
      <c r="C10" s="7">
        <f>Text!W10</f>
        <v>0</v>
      </c>
      <c r="D10" s="8"/>
      <c r="E10" s="48" t="s">
        <v>530</v>
      </c>
      <c r="F10" s="48" t="s">
        <v>530</v>
      </c>
      <c r="G10" s="48"/>
      <c r="H10" s="76"/>
      <c r="I10" s="34"/>
      <c r="J10" s="34"/>
      <c r="K10" s="34"/>
      <c r="L10" s="34"/>
    </row>
    <row r="11" spans="1:12" ht="20.399999999999999">
      <c r="A11" s="3" t="s">
        <v>78</v>
      </c>
      <c r="B11" s="4" t="s">
        <v>47</v>
      </c>
      <c r="C11" s="7">
        <f>Text!W11</f>
        <v>2</v>
      </c>
      <c r="D11" s="8"/>
      <c r="E11" s="48" t="s">
        <v>531</v>
      </c>
      <c r="F11" s="48" t="s">
        <v>531</v>
      </c>
      <c r="G11" s="48" t="s">
        <v>531</v>
      </c>
      <c r="H11" s="48" t="s">
        <v>523</v>
      </c>
      <c r="I11" s="34"/>
      <c r="J11" s="34"/>
      <c r="K11" s="34"/>
      <c r="L11" s="34"/>
    </row>
    <row r="12" spans="1:12">
      <c r="A12" s="3" t="s">
        <v>82</v>
      </c>
      <c r="B12" s="4" t="s">
        <v>47</v>
      </c>
      <c r="C12" s="7">
        <f>Text!W12</f>
        <v>0</v>
      </c>
      <c r="D12" s="8"/>
      <c r="E12" s="48" t="s">
        <v>532</v>
      </c>
      <c r="F12" s="48" t="s">
        <v>532</v>
      </c>
      <c r="G12" s="48" t="s">
        <v>532</v>
      </c>
      <c r="H12" s="48" t="s">
        <v>807</v>
      </c>
      <c r="I12" s="34"/>
      <c r="J12" s="34"/>
      <c r="K12" s="34"/>
      <c r="L12" s="34"/>
    </row>
    <row r="13" spans="1:12">
      <c r="A13" s="3" t="s">
        <v>87</v>
      </c>
      <c r="B13" s="4" t="s">
        <v>67</v>
      </c>
      <c r="C13" s="7">
        <f>Text!W13</f>
        <v>2</v>
      </c>
      <c r="D13" s="8"/>
      <c r="E13" s="48"/>
      <c r="F13" s="48" t="s">
        <v>533</v>
      </c>
      <c r="G13" s="48"/>
      <c r="H13" s="76"/>
      <c r="J13" s="34"/>
      <c r="K13" s="34"/>
      <c r="L13" s="34"/>
    </row>
    <row r="14" spans="1:12">
      <c r="A14" s="3" t="s">
        <v>92</v>
      </c>
      <c r="B14" s="4" t="s">
        <v>47</v>
      </c>
      <c r="C14" s="7">
        <f>Text!W14</f>
        <v>3</v>
      </c>
      <c r="D14" s="8"/>
      <c r="E14" s="48" t="s">
        <v>534</v>
      </c>
      <c r="F14" s="48" t="s">
        <v>534</v>
      </c>
      <c r="G14" s="48" t="s">
        <v>534</v>
      </c>
      <c r="H14" s="48" t="s">
        <v>807</v>
      </c>
      <c r="J14" s="34"/>
      <c r="K14" s="34"/>
      <c r="L14" s="34"/>
    </row>
    <row r="15" spans="1:12">
      <c r="A15" s="3" t="s">
        <v>97</v>
      </c>
      <c r="B15" s="4" t="s">
        <v>47</v>
      </c>
      <c r="C15" s="7">
        <f>Text!W15</f>
        <v>5</v>
      </c>
      <c r="D15" s="8"/>
      <c r="E15" s="48"/>
      <c r="F15" s="48" t="s">
        <v>535</v>
      </c>
      <c r="G15" s="48"/>
      <c r="H15" s="118"/>
      <c r="J15" s="34"/>
      <c r="K15" s="34"/>
      <c r="L15" s="34"/>
    </row>
    <row r="16" spans="1:12">
      <c r="A16" s="3" t="s">
        <v>101</v>
      </c>
      <c r="B16" s="4" t="s">
        <v>47</v>
      </c>
      <c r="C16" s="7">
        <f>Text!W16</f>
        <v>4</v>
      </c>
      <c r="D16" s="8"/>
      <c r="E16" s="48" t="s">
        <v>536</v>
      </c>
      <c r="F16" s="48" t="s">
        <v>536</v>
      </c>
      <c r="G16" s="48" t="s">
        <v>536</v>
      </c>
      <c r="H16" s="48" t="s">
        <v>807</v>
      </c>
      <c r="J16" s="34"/>
      <c r="K16" s="34"/>
      <c r="L16" s="34"/>
    </row>
    <row r="17" spans="1:12">
      <c r="A17" s="3" t="s">
        <v>106</v>
      </c>
      <c r="B17" s="4" t="s">
        <v>47</v>
      </c>
      <c r="C17" s="7">
        <f>Text!W17</f>
        <v>5</v>
      </c>
      <c r="D17" s="8"/>
      <c r="E17" s="48"/>
      <c r="F17" s="48" t="s">
        <v>537</v>
      </c>
      <c r="G17" s="48" t="s">
        <v>537</v>
      </c>
      <c r="H17" s="48" t="s">
        <v>807</v>
      </c>
      <c r="J17" s="34"/>
      <c r="K17" s="34"/>
      <c r="L17" s="34"/>
    </row>
    <row r="18" spans="1:12">
      <c r="A18" s="3" t="s">
        <v>111</v>
      </c>
      <c r="B18" s="4" t="s">
        <v>47</v>
      </c>
      <c r="C18" s="7">
        <f>Text!W18</f>
        <v>6</v>
      </c>
      <c r="D18" s="8"/>
      <c r="E18" s="48" t="s">
        <v>538</v>
      </c>
      <c r="F18" s="48" t="s">
        <v>538</v>
      </c>
      <c r="G18" s="48" t="s">
        <v>538</v>
      </c>
      <c r="H18" s="48" t="s">
        <v>539</v>
      </c>
      <c r="J18" s="34"/>
      <c r="K18" s="34"/>
      <c r="L18" s="34"/>
    </row>
    <row r="19" spans="1:12">
      <c r="A19" s="3" t="s">
        <v>115</v>
      </c>
      <c r="B19" s="4" t="s">
        <v>47</v>
      </c>
      <c r="C19" s="7">
        <f>Text!W19</f>
        <v>3</v>
      </c>
      <c r="D19" s="8"/>
      <c r="E19" s="8"/>
      <c r="F19" s="8"/>
      <c r="G19" s="8"/>
      <c r="H19" s="8"/>
      <c r="J19" s="34"/>
      <c r="K19" s="34"/>
      <c r="L19" s="34"/>
    </row>
    <row r="20" spans="1:12">
      <c r="A20" s="3" t="s">
        <v>120</v>
      </c>
      <c r="B20" s="4" t="s">
        <v>47</v>
      </c>
      <c r="C20" s="7">
        <f>Text!W20</f>
        <v>1</v>
      </c>
      <c r="D20" s="123" t="s">
        <v>842</v>
      </c>
      <c r="E20" s="123">
        <f>COUNTIF(E2:E18,"IA*")</f>
        <v>10</v>
      </c>
      <c r="F20" s="123">
        <f>COUNTIF(F2:F18,"IA*")</f>
        <v>16</v>
      </c>
      <c r="G20" s="123">
        <f>COUNTIF(G2:G18,"IA*")</f>
        <v>12</v>
      </c>
      <c r="H20" s="123"/>
      <c r="J20" s="34"/>
      <c r="K20" s="34"/>
      <c r="L20" s="34"/>
    </row>
    <row r="21" spans="1:12">
      <c r="A21" s="3" t="s">
        <v>124</v>
      </c>
      <c r="B21" s="4" t="s">
        <v>47</v>
      </c>
      <c r="C21" s="7">
        <f>Text!W21</f>
        <v>1</v>
      </c>
      <c r="D21" s="8"/>
      <c r="E21" s="8"/>
      <c r="F21" s="8"/>
      <c r="G21" s="8"/>
      <c r="H21" s="8"/>
      <c r="J21" s="34"/>
      <c r="K21" s="34"/>
      <c r="L21" s="34"/>
    </row>
    <row r="22" spans="1:12">
      <c r="A22" s="3" t="s">
        <v>129</v>
      </c>
      <c r="B22" s="4" t="s">
        <v>47</v>
      </c>
      <c r="C22" s="7">
        <f>Text!W22</f>
        <v>2</v>
      </c>
      <c r="D22" s="8"/>
      <c r="E22" s="8"/>
      <c r="F22" s="8"/>
      <c r="G22" s="8"/>
      <c r="H22" s="8"/>
      <c r="J22" s="34"/>
      <c r="K22" s="34"/>
      <c r="L22" s="34"/>
    </row>
    <row r="23" spans="1:12">
      <c r="A23" s="3" t="s">
        <v>133</v>
      </c>
      <c r="B23" s="4" t="s">
        <v>47</v>
      </c>
      <c r="C23" s="7">
        <f>Text!W23</f>
        <v>0</v>
      </c>
      <c r="D23" s="8"/>
      <c r="E23" s="8"/>
      <c r="F23" s="8"/>
      <c r="G23" s="8"/>
      <c r="H23" s="8"/>
      <c r="J23" s="34"/>
      <c r="K23" s="34"/>
      <c r="L23" s="34"/>
    </row>
    <row r="24" spans="1:12">
      <c r="A24" s="3" t="s">
        <v>137</v>
      </c>
      <c r="B24" s="4" t="s">
        <v>47</v>
      </c>
      <c r="C24" s="7">
        <f>Text!W24</f>
        <v>3</v>
      </c>
      <c r="D24" s="8"/>
      <c r="E24" s="8"/>
      <c r="F24" s="8"/>
      <c r="G24" s="8"/>
      <c r="H24" s="8"/>
      <c r="J24" s="34"/>
      <c r="K24" s="34"/>
      <c r="L24" s="34"/>
    </row>
    <row r="25" spans="1:12">
      <c r="A25" s="3" t="s">
        <v>142</v>
      </c>
      <c r="B25" s="4" t="s">
        <v>67</v>
      </c>
      <c r="C25" s="7">
        <f>Text!W25</f>
        <v>0</v>
      </c>
      <c r="D25" s="8"/>
      <c r="E25" s="8"/>
      <c r="F25" s="8"/>
      <c r="G25" s="8"/>
      <c r="H25" s="8"/>
      <c r="J25" s="34"/>
      <c r="K25" s="34"/>
      <c r="L25" s="34"/>
    </row>
    <row r="26" spans="1:12">
      <c r="A26" s="4" t="s">
        <v>147</v>
      </c>
      <c r="B26" s="4" t="s">
        <v>47</v>
      </c>
      <c r="C26" s="7">
        <f>Text!W26</f>
        <v>0</v>
      </c>
      <c r="D26" s="8"/>
      <c r="E26" s="8"/>
      <c r="F26" s="8"/>
      <c r="G26" s="8"/>
      <c r="H26" s="8"/>
      <c r="J26" s="34"/>
      <c r="K26" s="34"/>
      <c r="L26" s="34"/>
    </row>
    <row r="27" spans="1:12">
      <c r="A27" s="4" t="s">
        <v>151</v>
      </c>
      <c r="B27" s="4" t="s">
        <v>47</v>
      </c>
      <c r="C27" s="7">
        <f>Text!W27</f>
        <v>2</v>
      </c>
      <c r="D27" s="8"/>
      <c r="E27" s="8"/>
      <c r="F27" s="8"/>
      <c r="G27" s="8"/>
      <c r="H27" s="8"/>
      <c r="J27" s="34"/>
      <c r="K27" s="34"/>
      <c r="L27" s="34"/>
    </row>
    <row r="28" spans="1:12">
      <c r="A28" s="4" t="s">
        <v>156</v>
      </c>
      <c r="B28" s="4" t="s">
        <v>47</v>
      </c>
      <c r="C28" s="7">
        <f>Text!W28</f>
        <v>0</v>
      </c>
      <c r="D28" s="8"/>
      <c r="E28" s="8"/>
      <c r="F28" s="8"/>
      <c r="G28" s="8"/>
      <c r="H28" s="8"/>
      <c r="J28" s="34"/>
      <c r="K28" s="34"/>
      <c r="L28" s="34"/>
    </row>
    <row r="29" spans="1:12" ht="15" customHeight="1">
      <c r="A29" s="4" t="s">
        <v>160</v>
      </c>
      <c r="B29" s="4" t="s">
        <v>47</v>
      </c>
      <c r="C29" s="7">
        <f>Text!W29</f>
        <v>0</v>
      </c>
      <c r="D29" s="8"/>
      <c r="E29" s="8"/>
      <c r="F29" s="8"/>
      <c r="G29" s="8"/>
      <c r="H29" s="8"/>
      <c r="J29" s="34"/>
      <c r="K29" s="34"/>
      <c r="L29" s="34"/>
    </row>
    <row r="30" spans="1:12">
      <c r="A30" s="4" t="s">
        <v>164</v>
      </c>
      <c r="B30" s="4" t="s">
        <v>47</v>
      </c>
      <c r="C30" s="7">
        <f>Text!W30</f>
        <v>3</v>
      </c>
      <c r="D30" s="8"/>
      <c r="E30" s="8"/>
      <c r="F30" s="8"/>
      <c r="G30" s="8"/>
      <c r="H30" s="8"/>
      <c r="J30" s="34"/>
      <c r="K30" s="34"/>
      <c r="L30" s="34"/>
    </row>
    <row r="31" spans="1:12" ht="15" customHeight="1">
      <c r="A31" s="4" t="s">
        <v>168</v>
      </c>
      <c r="B31" s="4" t="s">
        <v>47</v>
      </c>
      <c r="C31" s="7">
        <f>Text!W31</f>
        <v>4</v>
      </c>
      <c r="D31" s="8"/>
      <c r="E31" s="8"/>
      <c r="F31" s="8"/>
      <c r="G31" s="8"/>
      <c r="H31" s="8"/>
      <c r="J31" s="34"/>
      <c r="K31" s="34"/>
      <c r="L31" s="34"/>
    </row>
    <row r="32" spans="1:12">
      <c r="A32" s="4" t="s">
        <v>174</v>
      </c>
      <c r="B32" s="4" t="s">
        <v>47</v>
      </c>
      <c r="C32" s="7">
        <f>Text!W32</f>
        <v>4</v>
      </c>
      <c r="D32" s="8"/>
      <c r="E32" s="8"/>
      <c r="F32" s="8"/>
      <c r="G32" s="8"/>
      <c r="H32" s="8"/>
      <c r="J32" s="34"/>
      <c r="K32" s="34"/>
      <c r="L32" s="34"/>
    </row>
    <row r="33" spans="1:12">
      <c r="A33" s="4" t="s">
        <v>180</v>
      </c>
      <c r="B33" s="4" t="s">
        <v>47</v>
      </c>
      <c r="C33" s="7">
        <f>Text!W33</f>
        <v>2</v>
      </c>
      <c r="D33" s="8"/>
      <c r="E33" s="8"/>
      <c r="F33" s="8"/>
      <c r="G33" s="8"/>
      <c r="H33" s="8"/>
      <c r="J33" s="34"/>
      <c r="K33" s="34"/>
      <c r="L33" s="34"/>
    </row>
    <row r="34" spans="1:12">
      <c r="A34" s="4" t="s">
        <v>185</v>
      </c>
      <c r="B34" s="4" t="s">
        <v>47</v>
      </c>
      <c r="C34" s="7">
        <f>Text!W34</f>
        <v>2</v>
      </c>
      <c r="D34" s="8"/>
      <c r="E34" s="8"/>
      <c r="F34" s="8"/>
      <c r="G34" s="8"/>
      <c r="H34" s="8"/>
      <c r="J34" s="34"/>
      <c r="K34" s="34"/>
      <c r="L34" s="34"/>
    </row>
    <row r="35" spans="1:12">
      <c r="A35" s="4" t="s">
        <v>190</v>
      </c>
      <c r="B35" s="4" t="s">
        <v>47</v>
      </c>
      <c r="C35" s="7">
        <f>Text!W35</f>
        <v>3</v>
      </c>
      <c r="D35" s="8"/>
      <c r="E35" s="8"/>
      <c r="F35" s="8"/>
      <c r="G35" s="8"/>
      <c r="H35" s="8"/>
      <c r="J35" s="34"/>
      <c r="K35" s="34"/>
      <c r="L35" s="34"/>
    </row>
    <row r="36" spans="1:12">
      <c r="A36" s="4" t="s">
        <v>194</v>
      </c>
      <c r="B36" s="4" t="s">
        <v>47</v>
      </c>
      <c r="C36" s="7">
        <f>Text!W36</f>
        <v>3</v>
      </c>
      <c r="D36" s="8"/>
      <c r="E36" s="8"/>
      <c r="F36" s="8"/>
      <c r="G36" s="8"/>
      <c r="H36" s="8"/>
    </row>
    <row r="37" spans="1:12">
      <c r="A37" s="4" t="s">
        <v>198</v>
      </c>
      <c r="B37" s="4" t="s">
        <v>47</v>
      </c>
      <c r="C37" s="7">
        <f>Text!W37</f>
        <v>0</v>
      </c>
      <c r="D37" s="8"/>
      <c r="E37" s="8"/>
      <c r="F37" s="8"/>
      <c r="G37" s="8"/>
      <c r="H37" s="8"/>
    </row>
    <row r="38" spans="1:12">
      <c r="A38" s="4" t="s">
        <v>202</v>
      </c>
      <c r="B38" s="4" t="s">
        <v>47</v>
      </c>
      <c r="C38" s="7">
        <f>Text!W38</f>
        <v>0</v>
      </c>
      <c r="D38" s="8"/>
      <c r="E38" s="8"/>
      <c r="F38" s="8"/>
      <c r="G38" s="8"/>
      <c r="H38" s="8"/>
    </row>
    <row r="39" spans="1:12" ht="36.75" customHeight="1">
      <c r="A39" s="4" t="s">
        <v>206</v>
      </c>
      <c r="B39" s="4" t="s">
        <v>67</v>
      </c>
      <c r="C39" s="7">
        <f>Text!W39</f>
        <v>1</v>
      </c>
      <c r="D39" s="8"/>
      <c r="E39" s="8"/>
      <c r="F39" s="8"/>
      <c r="G39" s="8"/>
      <c r="H39" s="8"/>
      <c r="I39" s="33"/>
      <c r="J39" s="33"/>
      <c r="K39" s="33"/>
    </row>
    <row r="40" spans="1:12">
      <c r="A40" s="4" t="s">
        <v>212</v>
      </c>
      <c r="B40" s="4" t="s">
        <v>47</v>
      </c>
      <c r="C40" s="7">
        <f>Text!W40</f>
        <v>0</v>
      </c>
      <c r="D40" s="8"/>
      <c r="E40" s="8"/>
      <c r="F40" s="8"/>
      <c r="G40" s="8"/>
      <c r="H40" s="8"/>
    </row>
    <row r="41" spans="1:12">
      <c r="A41" s="4" t="s">
        <v>216</v>
      </c>
      <c r="B41" s="4" t="s">
        <v>67</v>
      </c>
      <c r="C41" s="7">
        <f>Text!W41</f>
        <v>1</v>
      </c>
      <c r="D41" s="8"/>
      <c r="E41" s="8"/>
      <c r="F41" s="8"/>
      <c r="G41" s="8"/>
      <c r="H41" s="8"/>
    </row>
    <row r="42" spans="1:12">
      <c r="A42" s="4" t="s">
        <v>222</v>
      </c>
      <c r="B42" s="5" t="s">
        <v>47</v>
      </c>
      <c r="C42" s="7">
        <f>Text!W42</f>
        <v>1</v>
      </c>
      <c r="D42" s="8"/>
      <c r="E42" s="8"/>
      <c r="F42" s="8"/>
      <c r="G42" s="8"/>
      <c r="H42" s="8"/>
    </row>
    <row r="43" spans="1:12">
      <c r="A43" s="4" t="s">
        <v>228</v>
      </c>
      <c r="B43" s="5" t="s">
        <v>47</v>
      </c>
      <c r="C43" s="7">
        <f>Text!W43</f>
        <v>0</v>
      </c>
      <c r="D43" s="8"/>
      <c r="E43" s="8"/>
      <c r="F43" s="8"/>
      <c r="G43" s="8"/>
      <c r="H43" s="8"/>
    </row>
    <row r="44" spans="1:12">
      <c r="A44" s="4" t="s">
        <v>232</v>
      </c>
      <c r="B44" s="5" t="s">
        <v>47</v>
      </c>
      <c r="C44" s="7">
        <f>Text!W44</f>
        <v>0</v>
      </c>
      <c r="D44" s="8"/>
      <c r="E44" s="8"/>
      <c r="F44" s="8"/>
      <c r="G44" s="8"/>
      <c r="H44" s="8"/>
    </row>
    <row r="45" spans="1:12">
      <c r="A45" s="4" t="s">
        <v>236</v>
      </c>
      <c r="B45" s="5" t="s">
        <v>47</v>
      </c>
      <c r="C45" s="7">
        <f>Text!W45</f>
        <v>0</v>
      </c>
      <c r="D45" s="8"/>
      <c r="E45" s="8"/>
      <c r="F45" s="8"/>
      <c r="G45" s="8"/>
      <c r="H45" s="8"/>
    </row>
    <row r="46" spans="1:12">
      <c r="A46" s="4" t="s">
        <v>240</v>
      </c>
      <c r="B46" s="5" t="s">
        <v>67</v>
      </c>
      <c r="C46" s="7">
        <f>Text!W46</f>
        <v>5</v>
      </c>
      <c r="D46" s="8"/>
      <c r="E46" s="8"/>
      <c r="F46" s="8"/>
      <c r="G46" s="8"/>
      <c r="H46" s="8"/>
    </row>
    <row r="47" spans="1:12">
      <c r="A47" s="4" t="s">
        <v>244</v>
      </c>
      <c r="B47" s="5" t="s">
        <v>47</v>
      </c>
      <c r="C47" s="7">
        <f>Text!W47</f>
        <v>2</v>
      </c>
      <c r="D47" s="8"/>
      <c r="E47" s="8"/>
      <c r="F47" s="8"/>
      <c r="G47" s="8"/>
      <c r="H47" s="8"/>
    </row>
    <row r="48" spans="1:12">
      <c r="A48" s="4" t="s">
        <v>248</v>
      </c>
      <c r="B48" s="5" t="s">
        <v>47</v>
      </c>
      <c r="C48" s="7">
        <f>Text!W48</f>
        <v>0</v>
      </c>
      <c r="D48" s="8"/>
      <c r="E48" s="8"/>
      <c r="F48" s="8"/>
      <c r="G48" s="8"/>
      <c r="H48" s="8"/>
    </row>
    <row r="49" spans="1:8">
      <c r="A49" s="4" t="s">
        <v>251</v>
      </c>
      <c r="B49" s="5" t="s">
        <v>47</v>
      </c>
      <c r="C49" s="7">
        <f>Text!W49</f>
        <v>2</v>
      </c>
      <c r="D49" s="8"/>
      <c r="E49" s="8"/>
      <c r="F49" s="8"/>
      <c r="G49" s="8"/>
      <c r="H49" s="8"/>
    </row>
    <row r="50" spans="1:8">
      <c r="A50" s="4" t="s">
        <v>254</v>
      </c>
      <c r="B50" s="5" t="s">
        <v>67</v>
      </c>
      <c r="C50" s="7">
        <f>Text!W50</f>
        <v>0</v>
      </c>
      <c r="D50" s="8"/>
      <c r="E50" s="8"/>
      <c r="F50" s="8"/>
      <c r="G50" s="8"/>
      <c r="H50" s="8"/>
    </row>
    <row r="51" spans="1:8">
      <c r="A51" s="4" t="s">
        <v>258</v>
      </c>
      <c r="B51" s="5" t="s">
        <v>47</v>
      </c>
      <c r="C51" s="7">
        <f>Text!W51</f>
        <v>5</v>
      </c>
      <c r="D51" s="8"/>
      <c r="E51" s="8"/>
      <c r="F51" s="8"/>
      <c r="G51" s="8"/>
      <c r="H51" s="8"/>
    </row>
    <row r="52" spans="1:8">
      <c r="A52" s="4" t="s">
        <v>263</v>
      </c>
      <c r="B52" s="5" t="s">
        <v>47</v>
      </c>
      <c r="C52" s="7">
        <f>Text!W52</f>
        <v>0</v>
      </c>
      <c r="D52" s="8"/>
      <c r="E52" s="8"/>
      <c r="F52" s="8"/>
      <c r="G52" s="8"/>
      <c r="H52" s="8"/>
    </row>
    <row r="53" spans="1:8">
      <c r="A53" s="4" t="s">
        <v>267</v>
      </c>
      <c r="B53" s="5" t="s">
        <v>47</v>
      </c>
      <c r="C53" s="7">
        <f>Text!W53</f>
        <v>0</v>
      </c>
      <c r="D53" s="8"/>
      <c r="E53" s="8"/>
      <c r="F53" s="8"/>
      <c r="G53" s="8"/>
      <c r="H53" s="8"/>
    </row>
    <row r="54" spans="1:8">
      <c r="A54" s="4" t="s">
        <v>270</v>
      </c>
      <c r="B54" s="5" t="s">
        <v>47</v>
      </c>
      <c r="C54" s="7">
        <f>Text!W54</f>
        <v>0</v>
      </c>
      <c r="D54" s="8"/>
      <c r="E54" s="8"/>
      <c r="F54" s="8"/>
      <c r="G54" s="8"/>
      <c r="H54" s="8"/>
    </row>
    <row r="55" spans="1:8">
      <c r="A55" s="4" t="s">
        <v>274</v>
      </c>
      <c r="B55" s="5" t="s">
        <v>47</v>
      </c>
      <c r="C55" s="7">
        <f>Text!W55</f>
        <v>0</v>
      </c>
      <c r="D55" s="8"/>
      <c r="E55" s="8"/>
      <c r="F55" s="8"/>
      <c r="G55" s="8"/>
      <c r="H55" s="8"/>
    </row>
    <row r="56" spans="1:8">
      <c r="A56" s="4" t="s">
        <v>278</v>
      </c>
      <c r="B56" s="5" t="s">
        <v>47</v>
      </c>
      <c r="C56" s="7">
        <f>Text!W56</f>
        <v>1</v>
      </c>
      <c r="D56" s="8"/>
      <c r="E56" s="8"/>
      <c r="F56" s="8"/>
      <c r="G56" s="8"/>
      <c r="H56" s="8"/>
    </row>
    <row r="57" spans="1:8">
      <c r="A57" s="3" t="s">
        <v>282</v>
      </c>
      <c r="B57" s="4" t="s">
        <v>47</v>
      </c>
      <c r="C57" s="7">
        <f>Text!W57</f>
        <v>0</v>
      </c>
      <c r="D57" s="8"/>
      <c r="E57" s="8"/>
      <c r="F57" s="8"/>
      <c r="G57" s="8"/>
      <c r="H57" s="8"/>
    </row>
    <row r="58" spans="1:8">
      <c r="A58" s="3" t="s">
        <v>286</v>
      </c>
      <c r="B58" s="4" t="s">
        <v>47</v>
      </c>
      <c r="C58" s="7">
        <f>Text!W58</f>
        <v>0</v>
      </c>
      <c r="D58" s="8"/>
      <c r="E58" s="8"/>
      <c r="F58" s="8"/>
      <c r="G58" s="8"/>
      <c r="H58" s="8"/>
    </row>
    <row r="59" spans="1:8">
      <c r="A59" s="3" t="s">
        <v>290</v>
      </c>
      <c r="B59" s="4" t="s">
        <v>47</v>
      </c>
      <c r="C59" s="7">
        <f>Text!W59</f>
        <v>0</v>
      </c>
      <c r="D59" s="8"/>
      <c r="E59" s="8"/>
      <c r="F59" s="8"/>
      <c r="G59" s="8"/>
      <c r="H59" s="8"/>
    </row>
    <row r="60" spans="1:8">
      <c r="A60" s="3" t="s">
        <v>294</v>
      </c>
      <c r="B60" s="4" t="s">
        <v>47</v>
      </c>
      <c r="C60" s="7">
        <f>Text!W60</f>
        <v>0</v>
      </c>
      <c r="D60" s="8"/>
      <c r="E60" s="8"/>
      <c r="F60" s="8"/>
      <c r="G60" s="8"/>
      <c r="H60" s="8"/>
    </row>
    <row r="61" spans="1:8">
      <c r="A61" s="3" t="s">
        <v>298</v>
      </c>
      <c r="B61" s="4" t="s">
        <v>67</v>
      </c>
      <c r="C61" s="7">
        <f>Text!W61</f>
        <v>2</v>
      </c>
      <c r="D61" s="8"/>
      <c r="E61" s="8"/>
      <c r="F61" s="8"/>
      <c r="G61" s="8"/>
      <c r="H61" s="8"/>
    </row>
    <row r="62" spans="1:8">
      <c r="A62" s="3" t="s">
        <v>302</v>
      </c>
      <c r="B62" s="4" t="s">
        <v>47</v>
      </c>
      <c r="C62" s="7">
        <f>Text!W62</f>
        <v>2</v>
      </c>
      <c r="D62" s="8"/>
      <c r="E62" s="8"/>
      <c r="F62" s="8"/>
      <c r="G62" s="8"/>
      <c r="H62" s="8"/>
    </row>
    <row r="63" spans="1:8">
      <c r="A63" s="3" t="s">
        <v>306</v>
      </c>
      <c r="B63" s="4" t="s">
        <v>47</v>
      </c>
      <c r="C63" s="7">
        <f>Text!W63</f>
        <v>0</v>
      </c>
      <c r="D63" s="8"/>
      <c r="E63" s="8"/>
      <c r="F63" s="8"/>
      <c r="G63" s="8"/>
      <c r="H63" s="8"/>
    </row>
    <row r="64" spans="1:8">
      <c r="A64" s="3" t="s">
        <v>310</v>
      </c>
      <c r="B64" s="4" t="s">
        <v>47</v>
      </c>
      <c r="C64" s="7">
        <f>Text!W64</f>
        <v>0</v>
      </c>
      <c r="D64" s="8"/>
      <c r="E64" s="8"/>
      <c r="F64" s="8"/>
      <c r="G64" s="8"/>
      <c r="H64" s="8"/>
    </row>
    <row r="65" spans="1:8">
      <c r="A65" s="3" t="s">
        <v>314</v>
      </c>
      <c r="B65" s="4" t="s">
        <v>47</v>
      </c>
      <c r="C65" s="7">
        <f>Text!W65</f>
        <v>0</v>
      </c>
      <c r="D65" s="8"/>
      <c r="E65" s="8"/>
      <c r="F65" s="8"/>
      <c r="G65" s="8"/>
      <c r="H65" s="8"/>
    </row>
    <row r="66" spans="1:8">
      <c r="A66" s="3" t="s">
        <v>318</v>
      </c>
      <c r="B66" s="4" t="s">
        <v>47</v>
      </c>
      <c r="C66" s="7">
        <f>Text!W66</f>
        <v>0</v>
      </c>
      <c r="D66" s="8"/>
      <c r="E66" s="8"/>
      <c r="F66" s="8"/>
      <c r="G66" s="8"/>
      <c r="H66" s="8"/>
    </row>
    <row r="67" spans="1:8">
      <c r="A67" s="3" t="s">
        <v>323</v>
      </c>
      <c r="B67" s="4" t="s">
        <v>47</v>
      </c>
      <c r="C67" s="7">
        <f>Text!W67</f>
        <v>0</v>
      </c>
      <c r="D67" s="8"/>
      <c r="E67" s="8"/>
      <c r="F67" s="8"/>
      <c r="G67" s="8"/>
      <c r="H67" s="8"/>
    </row>
    <row r="68" spans="1:8">
      <c r="A68" s="3" t="s">
        <v>327</v>
      </c>
      <c r="B68" s="4" t="s">
        <v>47</v>
      </c>
      <c r="C68" s="7">
        <f>Text!W68</f>
        <v>0</v>
      </c>
      <c r="D68" s="8"/>
      <c r="E68" s="8"/>
      <c r="F68" s="8"/>
      <c r="G68" s="8"/>
      <c r="H68" s="8"/>
    </row>
    <row r="69" spans="1:8">
      <c r="A69" s="3" t="s">
        <v>331</v>
      </c>
      <c r="B69" s="4" t="s">
        <v>47</v>
      </c>
      <c r="C69" s="7">
        <f>Text!W69</f>
        <v>0</v>
      </c>
      <c r="D69" s="8"/>
      <c r="E69" s="8"/>
      <c r="F69" s="8"/>
      <c r="G69" s="8"/>
      <c r="H69" s="8"/>
    </row>
    <row r="70" spans="1:8">
      <c r="A70" s="3" t="s">
        <v>335</v>
      </c>
      <c r="B70" s="4" t="s">
        <v>47</v>
      </c>
      <c r="C70" s="7">
        <f>Text!W70</f>
        <v>2</v>
      </c>
      <c r="D70" s="8"/>
      <c r="E70" s="8"/>
      <c r="F70" s="8"/>
      <c r="G70" s="8"/>
      <c r="H70" s="8"/>
    </row>
    <row r="71" spans="1:8">
      <c r="A71" s="3" t="s">
        <v>339</v>
      </c>
      <c r="B71" s="4" t="s">
        <v>47</v>
      </c>
      <c r="C71" s="7">
        <f>Text!W71</f>
        <v>4</v>
      </c>
      <c r="D71" s="8"/>
      <c r="E71" s="8"/>
      <c r="F71" s="8"/>
      <c r="G71" s="8"/>
      <c r="H71" s="8"/>
    </row>
    <row r="72" spans="1:8">
      <c r="A72" s="3" t="s">
        <v>344</v>
      </c>
      <c r="B72" s="4" t="s">
        <v>47</v>
      </c>
      <c r="C72" s="7">
        <f>Text!W72</f>
        <v>2</v>
      </c>
      <c r="D72" s="8"/>
      <c r="E72" s="8"/>
      <c r="F72" s="8"/>
      <c r="G72" s="8"/>
      <c r="H72" s="8"/>
    </row>
    <row r="73" spans="1:8">
      <c r="A73" s="3" t="s">
        <v>348</v>
      </c>
      <c r="B73" s="4" t="s">
        <v>47</v>
      </c>
      <c r="C73" s="7">
        <f>Text!W73</f>
        <v>0</v>
      </c>
      <c r="D73" s="8"/>
      <c r="E73" s="8"/>
      <c r="F73" s="8"/>
      <c r="G73" s="8"/>
      <c r="H73" s="8"/>
    </row>
    <row r="74" spans="1:8">
      <c r="A74" s="3" t="s">
        <v>352</v>
      </c>
      <c r="B74" s="4" t="s">
        <v>47</v>
      </c>
      <c r="C74" s="7">
        <f>Text!W74</f>
        <v>0</v>
      </c>
      <c r="D74" s="8"/>
      <c r="E74" s="8"/>
      <c r="F74" s="8"/>
      <c r="G74" s="8"/>
      <c r="H74" s="8"/>
    </row>
    <row r="75" spans="1:8">
      <c r="A75" s="3" t="s">
        <v>356</v>
      </c>
      <c r="B75" s="4" t="s">
        <v>67</v>
      </c>
      <c r="C75" s="7">
        <f>Text!W75</f>
        <v>0</v>
      </c>
      <c r="D75" s="8"/>
      <c r="E75" s="8"/>
      <c r="F75" s="8"/>
      <c r="G75" s="8"/>
      <c r="H75" s="8"/>
    </row>
    <row r="76" spans="1:8">
      <c r="A76" s="3" t="s">
        <v>360</v>
      </c>
      <c r="B76" s="4" t="s">
        <v>67</v>
      </c>
      <c r="C76" s="7">
        <f>Text!W76</f>
        <v>0</v>
      </c>
      <c r="D76" s="8"/>
      <c r="E76" s="8"/>
      <c r="F76" s="8"/>
      <c r="G76" s="8"/>
      <c r="H76" s="8"/>
    </row>
    <row r="77" spans="1:8">
      <c r="A77" s="3" t="s">
        <v>364</v>
      </c>
      <c r="B77" s="4" t="s">
        <v>47</v>
      </c>
      <c r="C77" s="7">
        <f>Text!W77</f>
        <v>0</v>
      </c>
      <c r="D77" s="8"/>
      <c r="E77" s="8"/>
      <c r="F77" s="8"/>
      <c r="G77" s="8"/>
      <c r="H77" s="8"/>
    </row>
    <row r="78" spans="1:8">
      <c r="A78" s="3" t="s">
        <v>368</v>
      </c>
      <c r="B78" s="4" t="s">
        <v>47</v>
      </c>
      <c r="C78" s="7">
        <f>Text!W78</f>
        <v>0</v>
      </c>
      <c r="D78" s="8"/>
      <c r="E78" s="8"/>
      <c r="F78" s="8"/>
      <c r="G78" s="8"/>
      <c r="H78" s="8"/>
    </row>
    <row r="79" spans="1:8">
      <c r="A79" s="3" t="s">
        <v>372</v>
      </c>
      <c r="B79" s="4" t="s">
        <v>47</v>
      </c>
      <c r="C79" s="7">
        <f>Text!W79</f>
        <v>0</v>
      </c>
      <c r="D79" s="8"/>
      <c r="E79" s="8"/>
      <c r="F79" s="8"/>
      <c r="G79" s="8"/>
      <c r="H79" s="8"/>
    </row>
    <row r="80" spans="1:8">
      <c r="A80" s="3" t="s">
        <v>376</v>
      </c>
      <c r="B80" s="4" t="s">
        <v>47</v>
      </c>
      <c r="C80" s="7">
        <f>Text!W80</f>
        <v>0</v>
      </c>
      <c r="D80" s="8"/>
      <c r="E80" s="8"/>
      <c r="F80" s="8"/>
      <c r="G80" s="8"/>
      <c r="H80" s="8"/>
    </row>
    <row r="81" spans="1:8">
      <c r="A81" s="3" t="s">
        <v>380</v>
      </c>
      <c r="B81" s="4" t="s">
        <v>67</v>
      </c>
      <c r="C81" s="7">
        <f>Text!W81</f>
        <v>0</v>
      </c>
      <c r="D81" s="8"/>
      <c r="E81" s="8"/>
      <c r="F81" s="8"/>
      <c r="G81" s="8"/>
      <c r="H81" s="8"/>
    </row>
    <row r="82" spans="1:8">
      <c r="A82" s="3" t="s">
        <v>384</v>
      </c>
      <c r="B82" s="4" t="s">
        <v>67</v>
      </c>
      <c r="C82" s="7">
        <f>Text!W82</f>
        <v>0</v>
      </c>
      <c r="D82" s="8"/>
      <c r="E82" s="8"/>
      <c r="F82" s="8"/>
      <c r="G82" s="8"/>
      <c r="H82" s="8"/>
    </row>
    <row r="83" spans="1:8">
      <c r="A83" s="3" t="s">
        <v>388</v>
      </c>
      <c r="B83" s="4" t="s">
        <v>67</v>
      </c>
      <c r="C83" s="7">
        <f>Text!W83</f>
        <v>1</v>
      </c>
      <c r="D83" s="8"/>
      <c r="E83" s="8"/>
      <c r="F83" s="8"/>
      <c r="G83" s="8"/>
      <c r="H83" s="8"/>
    </row>
    <row r="84" spans="1:8">
      <c r="A84" s="3" t="s">
        <v>393</v>
      </c>
      <c r="B84" s="4" t="s">
        <v>67</v>
      </c>
      <c r="C84" s="7">
        <f>Text!W84</f>
        <v>0</v>
      </c>
      <c r="D84" s="8"/>
      <c r="E84" s="8"/>
      <c r="F84" s="8"/>
      <c r="G84" s="8"/>
      <c r="H84" s="8"/>
    </row>
    <row r="85" spans="1:8">
      <c r="A85" s="3" t="s">
        <v>398</v>
      </c>
      <c r="B85" s="4" t="s">
        <v>47</v>
      </c>
      <c r="C85" s="7">
        <f>Text!W85</f>
        <v>0</v>
      </c>
      <c r="D85" s="8"/>
      <c r="E85" s="8"/>
      <c r="F85" s="8"/>
      <c r="G85" s="8"/>
      <c r="H85" s="8"/>
    </row>
    <row r="86" spans="1:8">
      <c r="A86" s="3" t="s">
        <v>401</v>
      </c>
      <c r="B86" s="4" t="s">
        <v>67</v>
      </c>
      <c r="C86" s="7">
        <f>Text!W86</f>
        <v>0</v>
      </c>
      <c r="D86" s="8"/>
      <c r="E86" s="8"/>
      <c r="F86" s="8"/>
      <c r="G86" s="8"/>
      <c r="H86" s="8"/>
    </row>
    <row r="87" spans="1:8">
      <c r="A87" s="3" t="s">
        <v>405</v>
      </c>
      <c r="B87" s="4" t="s">
        <v>67</v>
      </c>
      <c r="C87" s="7">
        <f>Text!W87</f>
        <v>0</v>
      </c>
      <c r="D87" s="8"/>
      <c r="E87" s="8"/>
      <c r="F87" s="8"/>
      <c r="G87" s="8"/>
      <c r="H87" s="8"/>
    </row>
    <row r="88" spans="1:8">
      <c r="A88" s="3" t="s">
        <v>409</v>
      </c>
      <c r="B88" s="4" t="s">
        <v>47</v>
      </c>
      <c r="C88" s="7">
        <f>Text!W88</f>
        <v>1</v>
      </c>
      <c r="D88" s="8"/>
      <c r="E88" s="8"/>
      <c r="F88" s="8"/>
      <c r="G88" s="8"/>
      <c r="H88" s="8"/>
    </row>
    <row r="89" spans="1:8">
      <c r="A89" s="3" t="s">
        <v>413</v>
      </c>
      <c r="B89" s="4" t="s">
        <v>67</v>
      </c>
      <c r="C89" s="7">
        <f>Text!W89</f>
        <v>0</v>
      </c>
      <c r="D89" s="8"/>
      <c r="E89" s="8"/>
      <c r="F89" s="8"/>
      <c r="G89" s="8"/>
      <c r="H89" s="8"/>
    </row>
    <row r="90" spans="1:8">
      <c r="A90" s="3" t="s">
        <v>417</v>
      </c>
      <c r="B90" s="4" t="s">
        <v>47</v>
      </c>
      <c r="C90" s="7">
        <f>Text!W90</f>
        <v>0</v>
      </c>
      <c r="D90" s="8"/>
      <c r="E90" s="8"/>
      <c r="F90" s="8"/>
      <c r="G90" s="8"/>
      <c r="H90" s="8"/>
    </row>
    <row r="91" spans="1:8">
      <c r="A91" s="3" t="s">
        <v>421</v>
      </c>
      <c r="B91" s="4" t="s">
        <v>67</v>
      </c>
      <c r="C91" s="7">
        <f>Text!W91</f>
        <v>0</v>
      </c>
      <c r="D91" s="8"/>
      <c r="E91" s="8"/>
      <c r="F91" s="8"/>
      <c r="G91" s="8"/>
      <c r="H91" s="8"/>
    </row>
    <row r="92" spans="1:8">
      <c r="A92" s="3" t="s">
        <v>424</v>
      </c>
      <c r="B92" s="4" t="s">
        <v>47</v>
      </c>
      <c r="C92" s="7">
        <f>Text!W92</f>
        <v>0</v>
      </c>
      <c r="D92" s="8"/>
      <c r="E92" s="8"/>
      <c r="F92" s="8"/>
      <c r="G92" s="8"/>
      <c r="H92" s="8"/>
    </row>
    <row r="93" spans="1:8">
      <c r="A93" s="3" t="s">
        <v>427</v>
      </c>
      <c r="B93" s="4" t="s">
        <v>47</v>
      </c>
      <c r="C93" s="7">
        <f>Text!W93</f>
        <v>0</v>
      </c>
      <c r="D93" s="8"/>
      <c r="E93" s="8"/>
      <c r="F93" s="8"/>
      <c r="G93" s="8"/>
      <c r="H93" s="8"/>
    </row>
    <row r="94" spans="1:8">
      <c r="A94" s="3" t="s">
        <v>432</v>
      </c>
      <c r="B94" s="4" t="s">
        <v>67</v>
      </c>
      <c r="C94" s="7">
        <f>Text!W94</f>
        <v>0</v>
      </c>
      <c r="D94" s="8"/>
      <c r="E94" s="8"/>
      <c r="F94" s="8"/>
      <c r="G94" s="8"/>
      <c r="H94" s="8"/>
    </row>
    <row r="95" spans="1:8">
      <c r="A95" s="3" t="s">
        <v>436</v>
      </c>
      <c r="B95" s="4" t="s">
        <v>67</v>
      </c>
      <c r="C95" s="7">
        <f>Text!W95</f>
        <v>0</v>
      </c>
      <c r="D95" s="8"/>
      <c r="E95" s="8"/>
      <c r="F95" s="8"/>
      <c r="G95" s="8"/>
      <c r="H95" s="8"/>
    </row>
    <row r="96" spans="1:8">
      <c r="A96" s="3" t="s">
        <v>440</v>
      </c>
      <c r="B96" s="4" t="s">
        <v>47</v>
      </c>
      <c r="C96" s="7">
        <f>Text!W96</f>
        <v>0</v>
      </c>
      <c r="D96" s="8"/>
      <c r="E96" s="8"/>
      <c r="F96" s="8"/>
      <c r="G96" s="8"/>
      <c r="H96" s="8"/>
    </row>
    <row r="97" spans="1:8">
      <c r="A97" s="3" t="s">
        <v>443</v>
      </c>
      <c r="B97" s="4" t="s">
        <v>47</v>
      </c>
      <c r="C97" s="7">
        <f>Text!W97</f>
        <v>0</v>
      </c>
      <c r="D97" s="8"/>
      <c r="E97" s="8"/>
      <c r="F97" s="8"/>
      <c r="G97" s="8"/>
      <c r="H97" s="8"/>
    </row>
    <row r="98" spans="1:8">
      <c r="A98" s="3" t="s">
        <v>446</v>
      </c>
      <c r="B98" s="4" t="s">
        <v>47</v>
      </c>
      <c r="C98" s="7">
        <f>Text!W98</f>
        <v>0</v>
      </c>
      <c r="D98" s="8"/>
      <c r="E98" s="8"/>
      <c r="F98" s="8"/>
      <c r="G98" s="8"/>
      <c r="H98" s="8"/>
    </row>
    <row r="99" spans="1:8">
      <c r="A99" s="3" t="s">
        <v>451</v>
      </c>
      <c r="B99" s="4" t="s">
        <v>47</v>
      </c>
      <c r="C99" s="7">
        <f>Text!W99</f>
        <v>2</v>
      </c>
      <c r="D99" s="8"/>
      <c r="E99" s="8"/>
      <c r="F99" s="8"/>
      <c r="G99" s="8"/>
      <c r="H99" s="8"/>
    </row>
    <row r="100" spans="1:8">
      <c r="A100" s="3" t="s">
        <v>455</v>
      </c>
      <c r="B100" s="4" t="s">
        <v>47</v>
      </c>
      <c r="C100" s="7">
        <f>Text!W100</f>
        <v>3</v>
      </c>
      <c r="D100" s="8"/>
      <c r="E100" s="8"/>
      <c r="F100" s="8"/>
      <c r="G100" s="8"/>
      <c r="H100" s="8"/>
    </row>
    <row r="101" spans="1:8">
      <c r="A101" s="3" t="s">
        <v>460</v>
      </c>
      <c r="B101" s="4" t="s">
        <v>47</v>
      </c>
      <c r="C101" s="7">
        <f>Text!W101</f>
        <v>2</v>
      </c>
      <c r="D101" s="8"/>
      <c r="E101" s="8"/>
      <c r="F101" s="8"/>
      <c r="G101" s="8"/>
      <c r="H101" s="8"/>
    </row>
    <row r="102" spans="1:8">
      <c r="A102" s="3" t="s">
        <v>464</v>
      </c>
      <c r="B102" s="4" t="s">
        <v>67</v>
      </c>
      <c r="C102" s="7">
        <f>Text!W102</f>
        <v>0</v>
      </c>
      <c r="D102" s="8"/>
      <c r="E102" s="8"/>
      <c r="F102" s="8"/>
      <c r="G102" s="8"/>
      <c r="H102" s="8"/>
    </row>
    <row r="103" spans="1:8">
      <c r="A103" s="3" t="s">
        <v>468</v>
      </c>
      <c r="B103" s="4" t="s">
        <v>67</v>
      </c>
      <c r="C103" s="7">
        <f>Text!W103</f>
        <v>4</v>
      </c>
      <c r="D103" s="8"/>
      <c r="E103" s="8"/>
      <c r="F103" s="8"/>
      <c r="G103" s="8"/>
      <c r="H103" s="8"/>
    </row>
    <row r="104" spans="1:8">
      <c r="A104" s="3" t="s">
        <v>472</v>
      </c>
      <c r="B104" s="4" t="s">
        <v>47</v>
      </c>
      <c r="C104" s="7">
        <f>Text!W104</f>
        <v>0</v>
      </c>
      <c r="D104" s="8"/>
      <c r="E104" s="8"/>
      <c r="F104" s="8"/>
      <c r="G104" s="8"/>
      <c r="H104" s="8"/>
    </row>
    <row r="105" spans="1:8">
      <c r="A105" s="3" t="s">
        <v>476</v>
      </c>
      <c r="B105" s="3" t="s">
        <v>67</v>
      </c>
      <c r="C105" s="7">
        <f>Text!W105</f>
        <v>2</v>
      </c>
      <c r="D105" s="8"/>
      <c r="E105" s="8"/>
      <c r="F105" s="8"/>
      <c r="G105" s="8"/>
      <c r="H105" s="8"/>
    </row>
    <row r="106" spans="1:8">
      <c r="A106" s="3" t="s">
        <v>480</v>
      </c>
      <c r="B106" s="3" t="s">
        <v>47</v>
      </c>
      <c r="C106" s="7">
        <f>Text!W106</f>
        <v>0</v>
      </c>
      <c r="D106" s="8"/>
      <c r="E106" s="8"/>
      <c r="F106" s="8"/>
      <c r="G106" s="8"/>
      <c r="H106" s="8"/>
    </row>
    <row r="107" spans="1:8">
      <c r="A107" s="3" t="s">
        <v>484</v>
      </c>
      <c r="B107" s="4" t="s">
        <v>47</v>
      </c>
      <c r="C107" s="7">
        <f>Text!W107</f>
        <v>0</v>
      </c>
      <c r="D107" s="8"/>
      <c r="E107" s="8"/>
      <c r="F107" s="8"/>
      <c r="G107" s="8"/>
      <c r="H107" s="8"/>
    </row>
    <row r="108" spans="1:8">
      <c r="A108" s="3" t="s">
        <v>487</v>
      </c>
      <c r="B108" s="4" t="s">
        <v>67</v>
      </c>
      <c r="C108" s="7">
        <f>Text!W108</f>
        <v>0</v>
      </c>
    </row>
    <row r="110" spans="1:8">
      <c r="B110" t="s">
        <v>805</v>
      </c>
      <c r="C110">
        <f>COUNTIF(C3:C108,"&gt;6")</f>
        <v>0</v>
      </c>
    </row>
  </sheetData>
  <mergeCells count="2">
    <mergeCell ref="A1:C1"/>
    <mergeCell ref="E1:H1"/>
  </mergeCells>
  <conditionalFormatting sqref="C3:C108">
    <cfRule type="cellIs" dxfId="0" priority="1" operator="greaterThan">
      <formula>6</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BE228EA3C8D4D47879A68BA099F1398" ma:contentTypeVersion="16" ma:contentTypeDescription="Create a new document." ma:contentTypeScope="" ma:versionID="77a0d21a70f9d329e8475faca8353364">
  <xsd:schema xmlns:xsd="http://www.w3.org/2001/XMLSchema" xmlns:xs="http://www.w3.org/2001/XMLSchema" xmlns:p="http://schemas.microsoft.com/office/2006/metadata/properties" xmlns:ns2="562ee83e-bf68-4b63-89e5-73151d97fdbe" xmlns:ns3="f498a385-2a5f-4eed-a908-cfc0807cf99b" xmlns:ns4="02d12187-754c-41a9-9e93-c3e1cfacc155" targetNamespace="http://schemas.microsoft.com/office/2006/metadata/properties" ma:root="true" ma:fieldsID="8391943b04045791e46f0aba565238a0" ns2:_="" ns3:_="" ns4:_="">
    <xsd:import namespace="562ee83e-bf68-4b63-89e5-73151d97fdbe"/>
    <xsd:import namespace="f498a385-2a5f-4eed-a908-cfc0807cf99b"/>
    <xsd:import namespace="02d12187-754c-41a9-9e93-c3e1cfacc1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MediaLengthInSeconds" minOccurs="0"/>
                <xsd:element ref="ns3:SharedWithUsers" minOccurs="0"/>
                <xsd:element ref="ns3:SharedWithDetail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2ee83e-bf68-4b63-89e5-73151d97fd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36a257fb-28f5-49c4-92c3-d49665e8e1d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498a385-2a5f-4eed-a908-cfc0807cf99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2d12187-754c-41a9-9e93-c3e1cfacc15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8954854-6af9-49c0-ba13-83c2c8136b98}" ma:internalName="TaxCatchAll" ma:showField="CatchAllData" ma:web="f498a385-2a5f-4eed-a908-cfc0807cf9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62ee83e-bf68-4b63-89e5-73151d97fdbe">
      <Terms xmlns="http://schemas.microsoft.com/office/infopath/2007/PartnerControls"/>
    </lcf76f155ced4ddcb4097134ff3c332f>
    <TaxCatchAll xmlns="02d12187-754c-41a9-9e93-c3e1cfacc15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3A1CCB-F07C-456A-9113-CD1998BAAA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2ee83e-bf68-4b63-89e5-73151d97fdbe"/>
    <ds:schemaRef ds:uri="f498a385-2a5f-4eed-a908-cfc0807cf99b"/>
    <ds:schemaRef ds:uri="02d12187-754c-41a9-9e93-c3e1cfacc1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ABB141-16C9-4DB5-9C95-132D2AD3D992}">
  <ds:schemaRefs>
    <ds:schemaRef ds:uri="http://schemas.openxmlformats.org/package/2006/metadata/core-properties"/>
    <ds:schemaRef ds:uri="f498a385-2a5f-4eed-a908-cfc0807cf99b"/>
    <ds:schemaRef ds:uri="http://purl.org/dc/dcmitype/"/>
    <ds:schemaRef ds:uri="http://schemas.microsoft.com/office/infopath/2007/PartnerControls"/>
    <ds:schemaRef ds:uri="http://www.w3.org/XML/1998/namespace"/>
    <ds:schemaRef ds:uri="http://schemas.microsoft.com/office/2006/documentManagement/types"/>
    <ds:schemaRef ds:uri="02d12187-754c-41a9-9e93-c3e1cfacc155"/>
    <ds:schemaRef ds:uri="562ee83e-bf68-4b63-89e5-73151d97fdbe"/>
    <ds:schemaRef ds:uri="http://schemas.microsoft.com/office/2006/metadata/properties"/>
    <ds:schemaRef ds:uri="http://purl.org/dc/terms/"/>
    <ds:schemaRef ds:uri="http://purl.org/dc/elements/1.1/"/>
  </ds:schemaRefs>
</ds:datastoreItem>
</file>

<file path=customXml/itemProps3.xml><?xml version="1.0" encoding="utf-8"?>
<ds:datastoreItem xmlns:ds="http://schemas.openxmlformats.org/officeDocument/2006/customXml" ds:itemID="{F8C21A7E-2BF6-4949-9169-846B6B7B9E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Read Me</vt:lpstr>
      <vt:lpstr>Text</vt:lpstr>
      <vt:lpstr>Scores</vt:lpstr>
      <vt:lpstr>PY Comparisons</vt:lpstr>
      <vt:lpstr>Assessment IAs</vt:lpstr>
      <vt:lpstr>Scores!Print_Titles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PY2022_ALL IAs_MIPSAPMs</dc:title>
  <dc:subject/>
  <dc:creator>HHS/CMS</dc:creator>
  <cp:keywords/>
  <dc:description/>
  <cp:lastModifiedBy>Gary Luethke</cp:lastModifiedBy>
  <cp:revision/>
  <dcterms:created xsi:type="dcterms:W3CDTF">2017-11-10T17:10:17Z</dcterms:created>
  <dcterms:modified xsi:type="dcterms:W3CDTF">2022-12-11T13:34:39Z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0x010100DBE228EA3C8D4D47879A68BA099F1398</vt:lpwstr>
  </property>
</Properties>
</file>